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315" activeTab="1"/>
  </bookViews>
  <sheets>
    <sheet name="1 квартал 2013" sheetId="1" r:id="rId1"/>
    <sheet name="1 півріччя 2013 " sheetId="2" r:id="rId2"/>
    <sheet name="9 місяців 2012" sheetId="3" r:id="rId3"/>
    <sheet name="2012 рік" sheetId="4" r:id="rId4"/>
  </sheets>
  <definedNames>
    <definedName name="_xlnm.Print_Titles" localSheetId="0">'1 квартал 2013'!$9:$12</definedName>
    <definedName name="_xlnm.Print_Titles" localSheetId="1">'1 півріччя 2013 '!$8:$11</definedName>
    <definedName name="_xlnm.Print_Titles" localSheetId="3">'2012 рік'!$9:$12</definedName>
    <definedName name="_xlnm.Print_Titles" localSheetId="2">'9 місяців 2012'!$9:$12</definedName>
    <definedName name="_xlnm.Print_Area" localSheetId="0">'1 квартал 2013'!$A$1:$G$75</definedName>
    <definedName name="_xlnm.Print_Area" localSheetId="1">'1 півріччя 2013 '!$A$1:$G$75</definedName>
  </definedNames>
  <calcPr fullCalcOnLoad="1"/>
</workbook>
</file>

<file path=xl/sharedStrings.xml><?xml version="1.0" encoding="utf-8"?>
<sst xmlns="http://schemas.openxmlformats.org/spreadsheetml/2006/main" count="509" uniqueCount="137">
  <si>
    <t>Код</t>
  </si>
  <si>
    <t>Найменування доходів згідно із бюджетною класифікацією</t>
  </si>
  <si>
    <t>Податкові надходження</t>
  </si>
  <si>
    <t>Податок на доходи фізичних осіб</t>
  </si>
  <si>
    <t>Податки на власність</t>
  </si>
  <si>
    <t>Податок з власників транспортних засобів та інших самохідних машин і механізмів</t>
  </si>
  <si>
    <t>Збори та плата за спеціальне використання природних ресурсів</t>
  </si>
  <si>
    <t>Плата за землю</t>
  </si>
  <si>
    <t>Місцеві податки і збори</t>
  </si>
  <si>
    <t>Збір за провадження деяких видів підприємницької діяльності</t>
  </si>
  <si>
    <t>Єдиний податок</t>
  </si>
  <si>
    <t>Інші податки та збори</t>
  </si>
  <si>
    <t>Екологічний податок</t>
  </si>
  <si>
    <t>Збір за забруднення навколишнього природного середовища</t>
  </si>
  <si>
    <t>Неподаткові надходження</t>
  </si>
  <si>
    <t>Адміністративні штрафи та інші санкції</t>
  </si>
  <si>
    <t>Реєстраційний збір за проведення державної реєстрації юридичних осіб та фізичних осіб-підприємців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</si>
  <si>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</si>
  <si>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</si>
  <si>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Власні надходження бюджетних установ</t>
  </si>
  <si>
    <t>Доходи від операцій з капіталом</t>
  </si>
  <si>
    <t>Офіційні трансферти</t>
  </si>
  <si>
    <t>Дотації</t>
  </si>
  <si>
    <t>Додаткова дотація з державного бюджету на вирівнювання фінансової забезпеченості місцевих бюджетів</t>
  </si>
  <si>
    <t>Субвенції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</si>
  <si>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</si>
  <si>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на проведення видатків місцевих бюджетів, що враховуються при визначенні обсягу міжбюджетних трансфертів</t>
  </si>
  <si>
    <t>Субвенція на проведення видатків місцевих бюджетів, що не враховуються при визначенні обсягу міжбюджетних трансфертів</t>
  </si>
  <si>
    <t>Субвенція з державного бюджету місцевим бюджетам на фінансування Програм - переможців Всеукраїнського конкурсу проектів та програм розвитку місцевого самоврядування</t>
  </si>
  <si>
    <t>Відхилення                (+,-)                    (5-4)</t>
  </si>
  <si>
    <t>Відсоток виконання               (5/4)</t>
  </si>
  <si>
    <t>№ п.п.</t>
  </si>
  <si>
    <t>1.1</t>
  </si>
  <si>
    <t>1.1.1</t>
  </si>
  <si>
    <t>Податок на прибуток підприємств і організацій, що належить до комунальної власності</t>
  </si>
  <si>
    <t>1.2</t>
  </si>
  <si>
    <t>1.3</t>
  </si>
  <si>
    <t>1.3.1</t>
  </si>
  <si>
    <t>1.4</t>
  </si>
  <si>
    <t>1.5</t>
  </si>
  <si>
    <t>Надходження коштів від реалізації безхазяйного майна, знахідок, спадкового майна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</si>
  <si>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</si>
  <si>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Інші надходження</t>
  </si>
  <si>
    <t>1.5.1</t>
  </si>
  <si>
    <t>1.5.2</t>
  </si>
  <si>
    <t>2</t>
  </si>
  <si>
    <t>2.1</t>
  </si>
  <si>
    <t>2.2</t>
  </si>
  <si>
    <t>2.3</t>
  </si>
  <si>
    <t>2.4</t>
  </si>
  <si>
    <t>2.5</t>
  </si>
  <si>
    <t>3</t>
  </si>
  <si>
    <t>3.1</t>
  </si>
  <si>
    <t>тис. грн.</t>
  </si>
  <si>
    <t>4.</t>
  </si>
  <si>
    <t>4.1</t>
  </si>
  <si>
    <t>4.1.1</t>
  </si>
  <si>
    <t>4.2</t>
  </si>
  <si>
    <t>4.2.1</t>
  </si>
  <si>
    <t>4.2.2</t>
  </si>
  <si>
    <t>4.2.3</t>
  </si>
  <si>
    <t>4.2.4</t>
  </si>
  <si>
    <t>4.2.5</t>
  </si>
  <si>
    <t>4.2.6</t>
  </si>
  <si>
    <t>4.2.7</t>
  </si>
  <si>
    <t>1</t>
  </si>
  <si>
    <t xml:space="preserve">Загальний фонд </t>
  </si>
  <si>
    <t>Спеціальний фонд</t>
  </si>
  <si>
    <t>Збір за першу реєстрацію транспортних засобів</t>
  </si>
  <si>
    <t>1.1.2</t>
  </si>
  <si>
    <t>1.2.1</t>
  </si>
  <si>
    <t>1.2.2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</si>
  <si>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</si>
  <si>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1.3.2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</si>
  <si>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</si>
  <si>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4</t>
  </si>
  <si>
    <t>ВСЬОГО  ПО ЗАГАЛЬНОМУ ТА СПЕЦІАЛЬНОМУ ФОНДАХ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</si>
  <si>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</si>
  <si>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</si>
  <si>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</si>
  <si>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ВСЬОГО ДОХОДІВ ПО ЗАГАЛЬНОМУ ФОНДУ                                          (з урахуванням офіційних трансфертів)</t>
  </si>
  <si>
    <t>РАЗОМ ДОХОДІВ ПО ЗАГАЛЬНОМУ ФОНДУ                                        (без урахування офіційних трансфертів)</t>
  </si>
  <si>
    <t>РАЗОМ ДОХОДІВ ПО СПЕЦІАЛЬНОМУ ФОНДУ                               (без урахування офіційних трансфертів)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</si>
  <si>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 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</si>
  <si>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</t>
  </si>
  <si>
    <t>ВСЬОГО ДОХОДІВ ПО СПЕЦІАЛЬНОМУ ФОНДУ                                                       (з урахуванням офіційних трансфертів)</t>
  </si>
  <si>
    <t xml:space="preserve">Виконання бюджету міста Южноукраїнськ по доходам </t>
  </si>
  <si>
    <t>Туристичний збір</t>
  </si>
  <si>
    <t>до рішення Южноукраїнської міської ради</t>
  </si>
  <si>
    <t>Начальник фінансового управління Южноукраїнської міської ради</t>
  </si>
  <si>
    <t xml:space="preserve"> за І квартал 2012 року</t>
  </si>
  <si>
    <t>Фактичні надходження станом на 01.04.2012 року</t>
  </si>
  <si>
    <t>Т.О. Гончарова</t>
  </si>
  <si>
    <t>Комунальний податок</t>
  </si>
  <si>
    <t>Субвенція з державного бюджету  місцевим бюджетам на надання пільг з послуг зв'язку, інших передбачених законодавством пільг 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компенсацію за пільговий проїзд окремих категорій громадян</t>
  </si>
  <si>
    <t>Додаток №1</t>
  </si>
  <si>
    <t xml:space="preserve">від________________2012 року № ______ </t>
  </si>
  <si>
    <t>Кошти від відчудження майна, що належить Автономній Республіці Крим та майна, що перебуває в комунальній власності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</si>
  <si>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</si>
  <si>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4.3</t>
  </si>
  <si>
    <t>Субвенція з обласного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</si>
  <si>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План                      на І квартал 2012 року</t>
  </si>
  <si>
    <t>4.1.2.</t>
  </si>
  <si>
    <t>Додаткова дотація з державного бюджету на покращення надання соціальних послуг найуразливішим верствам населення</t>
  </si>
  <si>
    <t>Фіксований сільськогосподарський податок</t>
  </si>
  <si>
    <t>1.6</t>
  </si>
  <si>
    <t>2.6</t>
  </si>
  <si>
    <t>2.7</t>
  </si>
  <si>
    <t>2.8</t>
  </si>
  <si>
    <t>4.2.8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</si>
  <si>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</si>
  <si>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4.2.9</t>
  </si>
  <si>
    <t>Інші субвенції</t>
  </si>
  <si>
    <t>Надходження коштів пайової участі у розвитку інфраструктури населеного пункту</t>
  </si>
  <si>
    <t xml:space="preserve">від________________2013 року № ______ </t>
  </si>
  <si>
    <t xml:space="preserve"> за 1 квартал 2013 року</t>
  </si>
  <si>
    <t>План                      на 1 квартал 2013 року</t>
  </si>
  <si>
    <t>Фактичні надходження станом на 01.04.2013 року</t>
  </si>
  <si>
    <t xml:space="preserve">Податок на прибуток підприємств </t>
  </si>
  <si>
    <t xml:space="preserve">до рішення Южноукраїнської </t>
  </si>
  <si>
    <t xml:space="preserve">міської ради від_____2013 № __ </t>
  </si>
  <si>
    <t xml:space="preserve"> за І квартал 2013 року</t>
  </si>
  <si>
    <t>План                      на І квартал 2013 року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</si>
  <si>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</t>
  </si>
  <si>
    <t xml:space="preserve"> за І півріччя 2013 року</t>
  </si>
  <si>
    <t>План                      на І півріччя 2013 року</t>
  </si>
  <si>
    <t>Фактичні надходження станом на 01.07.2013 року</t>
  </si>
  <si>
    <t>4.4</t>
  </si>
  <si>
    <t>1.2.3</t>
  </si>
  <si>
    <t>Податок на нерухоме майно, відмінне від земельної ділянки сплаченої юридичними особами</t>
  </si>
  <si>
    <t>Питома вага до фактичних надходжень</t>
  </si>
  <si>
    <t>Разом офіційних трансфертів, дотація по міському бюджету (загальний фонд+спеціальний)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</si>
  <si>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</si>
  <si>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</si>
  <si>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обласного бюджету місцевим бюджетам за рахунок коштів державного бюджету на будівництво, реконструкцію, ремонт та утримання вулиць і доріг комунальної власності у населених пунктах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</si>
  <si>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</si>
  <si>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РАЗОМ  ПО ЗАГАЛЬНОМУ ТА СПЕЦІАЛЬНОМУ ФОНДАХ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</si>
</sst>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3"/>
      <name val="Arial Cyr"/>
      <family val="0"/>
    </font>
    <font>
      <i/>
      <sz val="13"/>
      <name val="Arial Cyr"/>
      <family val="0"/>
    </font>
    <font>
      <sz val="18"/>
      <name val="Arial Cyr"/>
      <family val="0"/>
    </font>
    <font>
      <sz val="18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i/>
      <sz val="14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Arial Cyr"/>
      <family val="0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172" fontId="3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172" fontId="5" fillId="0" borderId="1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172" fontId="7" fillId="0" borderId="0" xfId="0" applyNumberFormat="1" applyFont="1" applyFill="1" applyAlignment="1">
      <alignment/>
    </xf>
    <xf numFmtId="172" fontId="8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172" fontId="4" fillId="0" borderId="1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wrapText="1"/>
    </xf>
    <xf numFmtId="172" fontId="10" fillId="0" borderId="0" xfId="0" applyNumberFormat="1" applyFont="1" applyAlignment="1">
      <alignment/>
    </xf>
    <xf numFmtId="172" fontId="10" fillId="0" borderId="0" xfId="0" applyNumberFormat="1" applyFont="1" applyFill="1" applyAlignment="1">
      <alignment/>
    </xf>
    <xf numFmtId="49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/>
    </xf>
    <xf numFmtId="172" fontId="13" fillId="0" borderId="0" xfId="0" applyNumberFormat="1" applyFont="1" applyAlignment="1">
      <alignment/>
    </xf>
    <xf numFmtId="172" fontId="14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/>
    </xf>
    <xf numFmtId="172" fontId="13" fillId="0" borderId="0" xfId="0" applyNumberFormat="1" applyFont="1" applyFill="1" applyAlignment="1">
      <alignment/>
    </xf>
    <xf numFmtId="172" fontId="13" fillId="0" borderId="0" xfId="0" applyNumberFormat="1" applyFont="1" applyFill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172" fontId="10" fillId="0" borderId="0" xfId="0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172" fontId="13" fillId="0" borderId="1" xfId="0" applyNumberFormat="1" applyFont="1" applyFill="1" applyBorder="1" applyAlignment="1">
      <alignment vertical="center"/>
    </xf>
    <xf numFmtId="172" fontId="15" fillId="0" borderId="1" xfId="0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/>
    </xf>
    <xf numFmtId="172" fontId="16" fillId="0" borderId="1" xfId="0" applyNumberFormat="1" applyFont="1" applyFill="1" applyBorder="1" applyAlignment="1">
      <alignment vertical="center"/>
    </xf>
    <xf numFmtId="172" fontId="17" fillId="0" borderId="1" xfId="0" applyNumberFormat="1" applyFont="1" applyFill="1" applyBorder="1" applyAlignment="1">
      <alignment horizontal="right" vertical="center"/>
    </xf>
    <xf numFmtId="2" fontId="12" fillId="0" borderId="1" xfId="0" applyNumberFormat="1" applyFont="1" applyBorder="1" applyAlignment="1">
      <alignment/>
    </xf>
    <xf numFmtId="2" fontId="18" fillId="0" borderId="1" xfId="0" applyNumberFormat="1" applyFont="1" applyBorder="1" applyAlignment="1">
      <alignment/>
    </xf>
    <xf numFmtId="0" fontId="18" fillId="0" borderId="1" xfId="0" applyFont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0" xfId="0" applyFont="1" applyFill="1" applyAlignment="1">
      <alignment/>
    </xf>
    <xf numFmtId="0" fontId="19" fillId="0" borderId="1" xfId="0" applyFont="1" applyFill="1" applyBorder="1" applyAlignment="1">
      <alignment horizontal="left" wrapText="1"/>
    </xf>
    <xf numFmtId="0" fontId="19" fillId="0" borderId="1" xfId="0" applyFont="1" applyBorder="1" applyAlignment="1">
      <alignment wrapText="1"/>
    </xf>
    <xf numFmtId="172" fontId="12" fillId="0" borderId="1" xfId="0" applyNumberFormat="1" applyFont="1" applyFill="1" applyBorder="1" applyAlignment="1">
      <alignment/>
    </xf>
    <xf numFmtId="172" fontId="14" fillId="0" borderId="1" xfId="0" applyNumberFormat="1" applyFont="1" applyFill="1" applyBorder="1" applyAlignment="1">
      <alignment/>
    </xf>
    <xf numFmtId="49" fontId="12" fillId="0" borderId="0" xfId="0" applyNumberFormat="1" applyFont="1" applyFill="1" applyAlignment="1">
      <alignment horizontal="center" vertical="center" wrapText="1"/>
    </xf>
    <xf numFmtId="172" fontId="12" fillId="0" borderId="0" xfId="0" applyNumberFormat="1" applyFont="1" applyFill="1" applyAlignment="1">
      <alignment/>
    </xf>
    <xf numFmtId="172" fontId="12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49" fontId="10" fillId="0" borderId="0" xfId="0" applyNumberFormat="1" applyFont="1" applyFill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72" fontId="10" fillId="0" borderId="0" xfId="0" applyNumberFormat="1" applyFont="1" applyAlignment="1">
      <alignment horizontal="left"/>
    </xf>
    <xf numFmtId="172" fontId="5" fillId="0" borderId="2" xfId="0" applyNumberFormat="1" applyFont="1" applyFill="1" applyBorder="1" applyAlignment="1">
      <alignment horizontal="center" vertical="center" wrapText="1"/>
    </xf>
    <xf numFmtId="172" fontId="5" fillId="0" borderId="3" xfId="0" applyNumberFormat="1" applyFont="1" applyFill="1" applyBorder="1" applyAlignment="1">
      <alignment horizontal="center" vertical="center" wrapText="1"/>
    </xf>
    <xf numFmtId="172" fontId="5" fillId="0" borderId="4" xfId="0" applyNumberFormat="1" applyFont="1" applyFill="1" applyBorder="1" applyAlignment="1">
      <alignment horizontal="center" vertical="center" wrapText="1"/>
    </xf>
    <xf numFmtId="172" fontId="5" fillId="0" borderId="1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172" fontId="4" fillId="0" borderId="1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left" vertical="center" wrapText="1"/>
    </xf>
    <xf numFmtId="49" fontId="12" fillId="0" borderId="6" xfId="0" applyNumberFormat="1" applyFont="1" applyFill="1" applyBorder="1" applyAlignment="1">
      <alignment horizontal="left" vertical="center" wrapText="1"/>
    </xf>
    <xf numFmtId="49" fontId="12" fillId="0" borderId="7" xfId="0" applyNumberFormat="1" applyFont="1" applyFill="1" applyBorder="1" applyAlignment="1">
      <alignment horizontal="left" vertical="center" wrapText="1"/>
    </xf>
    <xf numFmtId="172" fontId="13" fillId="0" borderId="0" xfId="0" applyNumberFormat="1" applyFont="1" applyAlignment="1">
      <alignment horizontal="left"/>
    </xf>
    <xf numFmtId="172" fontId="13" fillId="0" borderId="2" xfId="0" applyNumberFormat="1" applyFont="1" applyFill="1" applyBorder="1" applyAlignment="1">
      <alignment horizontal="center" vertical="center" wrapText="1"/>
    </xf>
    <xf numFmtId="172" fontId="13" fillId="0" borderId="3" xfId="0" applyNumberFormat="1" applyFont="1" applyFill="1" applyBorder="1" applyAlignment="1">
      <alignment horizontal="center" vertical="center" wrapText="1"/>
    </xf>
    <xf numFmtId="172" fontId="13" fillId="0" borderId="4" xfId="0" applyNumberFormat="1" applyFont="1" applyFill="1" applyBorder="1" applyAlignment="1">
      <alignment horizontal="center" vertical="center" wrapText="1"/>
    </xf>
    <xf numFmtId="17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wrapText="1"/>
    </xf>
    <xf numFmtId="49" fontId="13" fillId="0" borderId="5" xfId="0" applyNumberFormat="1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172" fontId="15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172" fontId="10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view="pageBreakPreview" zoomScale="75" zoomScaleSheetLayoutView="75" workbookViewId="0" topLeftCell="A1">
      <selection activeCell="E1" sqref="E1:E3"/>
    </sheetView>
  </sheetViews>
  <sheetFormatPr defaultColWidth="9.00390625" defaultRowHeight="12.75"/>
  <cols>
    <col min="1" max="1" width="7.25390625" style="27" customWidth="1"/>
    <col min="2" max="2" width="11.125" style="0" bestFit="1" customWidth="1"/>
    <col min="3" max="3" width="47.875" style="0" customWidth="1"/>
    <col min="4" max="4" width="16.25390625" style="2" customWidth="1"/>
    <col min="5" max="5" width="18.875" style="2" customWidth="1"/>
    <col min="6" max="6" width="14.125" style="2" customWidth="1"/>
    <col min="7" max="7" width="15.00390625" style="4" customWidth="1"/>
  </cols>
  <sheetData>
    <row r="1" spans="2:7" ht="23.25">
      <c r="B1" s="22"/>
      <c r="C1" s="22"/>
      <c r="D1" s="30"/>
      <c r="E1" s="30" t="s">
        <v>95</v>
      </c>
      <c r="F1" s="30"/>
      <c r="G1" s="30"/>
    </row>
    <row r="2" spans="2:7" ht="23.25">
      <c r="B2" s="22"/>
      <c r="C2" s="22"/>
      <c r="D2" s="30"/>
      <c r="E2" s="30" t="s">
        <v>119</v>
      </c>
      <c r="F2" s="30"/>
      <c r="G2" s="30"/>
    </row>
    <row r="3" spans="2:7" ht="23.25">
      <c r="B3" s="22"/>
      <c r="C3" s="22"/>
      <c r="D3" s="30"/>
      <c r="E3" s="30" t="s">
        <v>120</v>
      </c>
      <c r="F3" s="30"/>
      <c r="G3" s="30"/>
    </row>
    <row r="4" spans="2:7" ht="23.25">
      <c r="B4" s="22"/>
      <c r="C4" s="22"/>
      <c r="D4" s="72"/>
      <c r="E4" s="72"/>
      <c r="F4" s="72"/>
      <c r="G4" s="72"/>
    </row>
    <row r="5" spans="1:7" ht="23.25">
      <c r="A5" s="23"/>
      <c r="B5" s="71"/>
      <c r="C5" s="71"/>
      <c r="D5" s="71"/>
      <c r="E5" s="71"/>
      <c r="F5" s="71"/>
      <c r="G5" s="71"/>
    </row>
    <row r="6" spans="1:7" ht="23.25">
      <c r="A6" s="71" t="s">
        <v>86</v>
      </c>
      <c r="B6" s="71"/>
      <c r="C6" s="71"/>
      <c r="D6" s="71"/>
      <c r="E6" s="71"/>
      <c r="F6" s="71"/>
      <c r="G6" s="71"/>
    </row>
    <row r="7" spans="1:7" ht="23.25">
      <c r="A7" s="71" t="s">
        <v>121</v>
      </c>
      <c r="B7" s="71"/>
      <c r="C7" s="71"/>
      <c r="D7" s="71"/>
      <c r="E7" s="71"/>
      <c r="F7" s="71"/>
      <c r="G7" s="71"/>
    </row>
    <row r="8" spans="1:7" ht="15.75">
      <c r="A8" s="23"/>
      <c r="B8" s="10"/>
      <c r="C8" s="10"/>
      <c r="D8" s="11"/>
      <c r="E8" s="11"/>
      <c r="F8" s="11"/>
      <c r="G8" s="12" t="s">
        <v>53</v>
      </c>
    </row>
    <row r="9" spans="1:12" ht="12.75">
      <c r="A9" s="80" t="s">
        <v>31</v>
      </c>
      <c r="B9" s="46" t="s">
        <v>0</v>
      </c>
      <c r="C9" s="46" t="s">
        <v>1</v>
      </c>
      <c r="D9" s="76" t="s">
        <v>122</v>
      </c>
      <c r="E9" s="73" t="s">
        <v>117</v>
      </c>
      <c r="F9" s="73" t="s">
        <v>29</v>
      </c>
      <c r="G9" s="83" t="s">
        <v>30</v>
      </c>
      <c r="H9" s="1"/>
      <c r="I9" s="1"/>
      <c r="J9" s="1"/>
      <c r="K9" s="1"/>
      <c r="L9" s="1"/>
    </row>
    <row r="10" spans="1:12" ht="12.75" customHeight="1">
      <c r="A10" s="81"/>
      <c r="B10" s="46"/>
      <c r="C10" s="46"/>
      <c r="D10" s="76"/>
      <c r="E10" s="74"/>
      <c r="F10" s="74"/>
      <c r="G10" s="83"/>
      <c r="H10" s="1"/>
      <c r="I10" s="1"/>
      <c r="J10" s="1"/>
      <c r="K10" s="1"/>
      <c r="L10" s="1"/>
    </row>
    <row r="11" spans="1:12" ht="57.75" customHeight="1">
      <c r="A11" s="82"/>
      <c r="B11" s="46"/>
      <c r="C11" s="46"/>
      <c r="D11" s="76"/>
      <c r="E11" s="75"/>
      <c r="F11" s="75"/>
      <c r="G11" s="83"/>
      <c r="H11" s="1"/>
      <c r="I11" s="1"/>
      <c r="J11" s="1"/>
      <c r="K11" s="1"/>
      <c r="L11" s="1"/>
    </row>
    <row r="12" spans="1:12" ht="15.75">
      <c r="A12" s="14" t="s">
        <v>65</v>
      </c>
      <c r="B12" s="13">
        <v>2</v>
      </c>
      <c r="C12" s="13">
        <v>3</v>
      </c>
      <c r="D12" s="14">
        <v>4</v>
      </c>
      <c r="E12" s="14">
        <v>5</v>
      </c>
      <c r="F12" s="14">
        <v>6</v>
      </c>
      <c r="G12" s="15">
        <v>7</v>
      </c>
      <c r="H12" s="1"/>
      <c r="I12" s="1"/>
      <c r="J12" s="1"/>
      <c r="K12" s="1"/>
      <c r="L12" s="1"/>
    </row>
    <row r="13" spans="1:12" ht="15.75">
      <c r="A13" s="77" t="s">
        <v>66</v>
      </c>
      <c r="B13" s="78"/>
      <c r="C13" s="78"/>
      <c r="D13" s="78"/>
      <c r="E13" s="78"/>
      <c r="F13" s="78"/>
      <c r="G13" s="79"/>
      <c r="H13" s="1"/>
      <c r="I13" s="1"/>
      <c r="J13" s="1"/>
      <c r="K13" s="1"/>
      <c r="L13" s="1"/>
    </row>
    <row r="14" spans="1:7" ht="25.5" customHeight="1">
      <c r="A14" s="14">
        <v>1</v>
      </c>
      <c r="B14" s="16">
        <v>10000000</v>
      </c>
      <c r="C14" s="17" t="s">
        <v>2</v>
      </c>
      <c r="D14" s="18">
        <f>D15+D16+D17+D19+D22</f>
        <v>32612.7</v>
      </c>
      <c r="E14" s="18">
        <f>E15+E16+E17+E19+E22</f>
        <v>33272.799999999996</v>
      </c>
      <c r="F14" s="18">
        <f>E14-D14</f>
        <v>660.0999999999949</v>
      </c>
      <c r="G14" s="26">
        <f>E14/D14*100</f>
        <v>102.02405811233047</v>
      </c>
    </row>
    <row r="15" spans="1:7" ht="27" customHeight="1">
      <c r="A15" s="14" t="s">
        <v>32</v>
      </c>
      <c r="B15" s="16">
        <v>11010000</v>
      </c>
      <c r="C15" s="17" t="s">
        <v>3</v>
      </c>
      <c r="D15" s="18">
        <v>29155.6</v>
      </c>
      <c r="E15" s="18">
        <v>29521.3</v>
      </c>
      <c r="F15" s="18">
        <f aca="true" t="shared" si="0" ref="F15:F72">E15-D15</f>
        <v>365.7000000000007</v>
      </c>
      <c r="G15" s="26">
        <f aca="true" t="shared" si="1" ref="G15:G49">E15/D15*100</f>
        <v>101.2543044903895</v>
      </c>
    </row>
    <row r="16" spans="1:7" ht="36" customHeight="1">
      <c r="A16" s="14" t="s">
        <v>35</v>
      </c>
      <c r="B16" s="16">
        <v>11020000</v>
      </c>
      <c r="C16" s="17" t="s">
        <v>118</v>
      </c>
      <c r="D16" s="18">
        <v>42.7</v>
      </c>
      <c r="E16" s="18">
        <f>6.2+36.7</f>
        <v>42.900000000000006</v>
      </c>
      <c r="F16" s="18">
        <f t="shared" si="0"/>
        <v>0.20000000000000284</v>
      </c>
      <c r="G16" s="26">
        <f t="shared" si="1"/>
        <v>100.46838407494145</v>
      </c>
    </row>
    <row r="17" spans="1:7" ht="35.25" customHeight="1">
      <c r="A17" s="14" t="s">
        <v>36</v>
      </c>
      <c r="B17" s="16">
        <v>13000000</v>
      </c>
      <c r="C17" s="17" t="s">
        <v>6</v>
      </c>
      <c r="D17" s="18">
        <f>D18</f>
        <v>3345</v>
      </c>
      <c r="E17" s="18">
        <f>E18</f>
        <v>3644.8</v>
      </c>
      <c r="F17" s="18">
        <f t="shared" si="0"/>
        <v>299.8000000000002</v>
      </c>
      <c r="G17" s="26">
        <f t="shared" si="1"/>
        <v>108.96263079222722</v>
      </c>
    </row>
    <row r="18" spans="1:7" ht="25.5" customHeight="1">
      <c r="A18" s="14" t="s">
        <v>37</v>
      </c>
      <c r="B18" s="16">
        <v>13050000</v>
      </c>
      <c r="C18" s="17" t="s">
        <v>7</v>
      </c>
      <c r="D18" s="18">
        <v>3345</v>
      </c>
      <c r="E18" s="18">
        <v>3644.8</v>
      </c>
      <c r="F18" s="18">
        <f t="shared" si="0"/>
        <v>299.8000000000002</v>
      </c>
      <c r="G18" s="26">
        <f t="shared" si="1"/>
        <v>108.96263079222722</v>
      </c>
    </row>
    <row r="19" spans="1:7" ht="23.25" customHeight="1">
      <c r="A19" s="14" t="s">
        <v>39</v>
      </c>
      <c r="B19" s="16">
        <v>18000000</v>
      </c>
      <c r="C19" s="17" t="s">
        <v>8</v>
      </c>
      <c r="D19" s="18">
        <f>D20+D21</f>
        <v>69.4</v>
      </c>
      <c r="E19" s="18">
        <f>E20+E21</f>
        <v>63.699999999999996</v>
      </c>
      <c r="F19" s="18">
        <f t="shared" si="0"/>
        <v>-5.70000000000001</v>
      </c>
      <c r="G19" s="26">
        <f t="shared" si="1"/>
        <v>91.78674351585013</v>
      </c>
    </row>
    <row r="20" spans="1:7" ht="15.75">
      <c r="A20" s="14" t="s">
        <v>43</v>
      </c>
      <c r="B20" s="16">
        <v>18030000</v>
      </c>
      <c r="C20" s="17" t="s">
        <v>87</v>
      </c>
      <c r="D20" s="18">
        <v>0.7</v>
      </c>
      <c r="E20" s="18">
        <v>1.8</v>
      </c>
      <c r="F20" s="18">
        <f t="shared" si="0"/>
        <v>1.1</v>
      </c>
      <c r="G20" s="26">
        <f t="shared" si="1"/>
        <v>257.14285714285717</v>
      </c>
    </row>
    <row r="21" spans="1:7" ht="31.5">
      <c r="A21" s="14" t="s">
        <v>44</v>
      </c>
      <c r="B21" s="16">
        <v>18040000</v>
      </c>
      <c r="C21" s="17" t="s">
        <v>9</v>
      </c>
      <c r="D21" s="18">
        <v>68.7</v>
      </c>
      <c r="E21" s="18">
        <v>61.9</v>
      </c>
      <c r="F21" s="18">
        <f t="shared" si="0"/>
        <v>-6.800000000000004</v>
      </c>
      <c r="G21" s="26">
        <f t="shared" si="1"/>
        <v>90.10189228529839</v>
      </c>
    </row>
    <row r="22" spans="1:7" ht="15.75">
      <c r="A22" s="14" t="s">
        <v>105</v>
      </c>
      <c r="B22" s="16">
        <v>19040100</v>
      </c>
      <c r="C22" s="17" t="s">
        <v>104</v>
      </c>
      <c r="D22" s="18">
        <v>0</v>
      </c>
      <c r="E22" s="18">
        <v>0.1</v>
      </c>
      <c r="F22" s="18">
        <f t="shared" si="0"/>
        <v>0.1</v>
      </c>
      <c r="G22" s="26" t="e">
        <f t="shared" si="1"/>
        <v>#DIV/0!</v>
      </c>
    </row>
    <row r="23" spans="1:7" ht="21.75" customHeight="1">
      <c r="A23" s="14" t="s">
        <v>45</v>
      </c>
      <c r="B23" s="16">
        <v>20000000</v>
      </c>
      <c r="C23" s="17" t="s">
        <v>14</v>
      </c>
      <c r="D23" s="18">
        <f>SUM(D24:D31)</f>
        <v>186.565</v>
      </c>
      <c r="E23" s="18">
        <f>SUM(E24:E31)</f>
        <v>171.79999999999998</v>
      </c>
      <c r="F23" s="18">
        <f t="shared" si="0"/>
        <v>-14.765000000000015</v>
      </c>
      <c r="G23" s="26">
        <f t="shared" si="1"/>
        <v>92.08586819607106</v>
      </c>
    </row>
    <row r="24" spans="1:7" s="3" customFormat="1" ht="38.25" customHeight="1">
      <c r="A24" s="14" t="s">
        <v>46</v>
      </c>
      <c r="B24" s="16">
        <v>21080500</v>
      </c>
      <c r="C24" s="17" t="s">
        <v>42</v>
      </c>
      <c r="D24" s="18">
        <v>0</v>
      </c>
      <c r="E24" s="18">
        <v>9.5</v>
      </c>
      <c r="F24" s="18">
        <f t="shared" si="0"/>
        <v>9.5</v>
      </c>
      <c r="G24" s="26" t="e">
        <f t="shared" si="1"/>
        <v>#DIV/0!</v>
      </c>
    </row>
    <row r="25" spans="1:7" s="3" customFormat="1" ht="78.75" hidden="1">
      <c r="A25" s="14" t="s">
        <v>47</v>
      </c>
      <c r="B25" s="16">
        <v>21080900</v>
      </c>
      <c r="C25" s="17" t="s">
        <v>41</v>
      </c>
      <c r="D25" s="18"/>
      <c r="E25" s="18"/>
      <c r="F25" s="18">
        <f t="shared" si="0"/>
        <v>0</v>
      </c>
      <c r="G25" s="26" t="e">
        <f t="shared" si="1"/>
        <v>#DIV/0!</v>
      </c>
    </row>
    <row r="26" spans="1:7" ht="25.5" customHeight="1">
      <c r="A26" s="14" t="s">
        <v>48</v>
      </c>
      <c r="B26" s="16">
        <v>21081100</v>
      </c>
      <c r="C26" s="17" t="s">
        <v>15</v>
      </c>
      <c r="D26" s="18">
        <v>4.75</v>
      </c>
      <c r="E26" s="18">
        <v>7.5</v>
      </c>
      <c r="F26" s="18">
        <f t="shared" si="0"/>
        <v>2.75</v>
      </c>
      <c r="G26" s="26">
        <f t="shared" si="1"/>
        <v>157.89473684210526</v>
      </c>
    </row>
    <row r="27" spans="1:7" ht="47.25">
      <c r="A27" s="14" t="s">
        <v>49</v>
      </c>
      <c r="B27" s="16">
        <v>22010300</v>
      </c>
      <c r="C27" s="17" t="s">
        <v>16</v>
      </c>
      <c r="D27" s="18">
        <v>2.44</v>
      </c>
      <c r="E27" s="18">
        <v>3.2</v>
      </c>
      <c r="F27" s="18">
        <f t="shared" si="0"/>
        <v>0.7600000000000002</v>
      </c>
      <c r="G27" s="26">
        <f t="shared" si="1"/>
        <v>131.14754098360658</v>
      </c>
    </row>
    <row r="28" spans="1:7" ht="61.5" customHeight="1">
      <c r="A28" s="14" t="s">
        <v>50</v>
      </c>
      <c r="B28" s="16">
        <v>22080400</v>
      </c>
      <c r="C28" s="17" t="s">
        <v>17</v>
      </c>
      <c r="D28" s="18">
        <v>162.5</v>
      </c>
      <c r="E28" s="18">
        <v>125.4</v>
      </c>
      <c r="F28" s="18">
        <f t="shared" si="0"/>
        <v>-37.099999999999994</v>
      </c>
      <c r="G28" s="26">
        <f t="shared" si="1"/>
        <v>77.16923076923077</v>
      </c>
    </row>
    <row r="29" spans="1:7" ht="15.75">
      <c r="A29" s="14" t="s">
        <v>106</v>
      </c>
      <c r="B29" s="16">
        <v>22090000</v>
      </c>
      <c r="C29" s="17" t="s">
        <v>18</v>
      </c>
      <c r="D29" s="18">
        <v>16.875</v>
      </c>
      <c r="E29" s="18">
        <v>10.6</v>
      </c>
      <c r="F29" s="18">
        <f t="shared" si="0"/>
        <v>-6.275</v>
      </c>
      <c r="G29" s="26">
        <f t="shared" si="1"/>
        <v>62.81481481481481</v>
      </c>
    </row>
    <row r="30" spans="1:7" ht="15.75">
      <c r="A30" s="14" t="s">
        <v>107</v>
      </c>
      <c r="B30" s="16">
        <v>24060300</v>
      </c>
      <c r="C30" s="17" t="s">
        <v>42</v>
      </c>
      <c r="D30" s="18">
        <v>0</v>
      </c>
      <c r="E30" s="18">
        <v>15.6</v>
      </c>
      <c r="F30" s="18">
        <f t="shared" si="0"/>
        <v>15.6</v>
      </c>
      <c r="G30" s="26" t="e">
        <f t="shared" si="1"/>
        <v>#DIV/0!</v>
      </c>
    </row>
    <row r="31" spans="1:7" ht="15.75" hidden="1">
      <c r="A31" s="14" t="s">
        <v>108</v>
      </c>
      <c r="B31" s="16">
        <v>24060600</v>
      </c>
      <c r="C31" s="17" t="s">
        <v>42</v>
      </c>
      <c r="D31" s="18">
        <v>0</v>
      </c>
      <c r="E31" s="18">
        <v>0</v>
      </c>
      <c r="F31" s="18">
        <f t="shared" si="0"/>
        <v>0</v>
      </c>
      <c r="G31" s="26" t="e">
        <f t="shared" si="1"/>
        <v>#DIV/0!</v>
      </c>
    </row>
    <row r="32" spans="1:7" ht="15.75">
      <c r="A32" s="14" t="s">
        <v>51</v>
      </c>
      <c r="B32" s="16">
        <v>30000000</v>
      </c>
      <c r="C32" s="17" t="s">
        <v>20</v>
      </c>
      <c r="D32" s="18">
        <f>D33</f>
        <v>0</v>
      </c>
      <c r="E32" s="18">
        <f>E33</f>
        <v>2.6</v>
      </c>
      <c r="F32" s="18">
        <f t="shared" si="0"/>
        <v>2.6</v>
      </c>
      <c r="G32" s="26" t="e">
        <f t="shared" si="1"/>
        <v>#DIV/0!</v>
      </c>
    </row>
    <row r="33" spans="1:7" ht="47.25">
      <c r="A33" s="14" t="s">
        <v>52</v>
      </c>
      <c r="B33" s="16">
        <v>31010200</v>
      </c>
      <c r="C33" s="17" t="s">
        <v>40</v>
      </c>
      <c r="D33" s="18">
        <v>0</v>
      </c>
      <c r="E33" s="18">
        <v>2.6</v>
      </c>
      <c r="F33" s="18">
        <f t="shared" si="0"/>
        <v>2.6</v>
      </c>
      <c r="G33" s="26" t="e">
        <f t="shared" si="1"/>
        <v>#DIV/0!</v>
      </c>
    </row>
    <row r="34" spans="1:7" ht="37.5" customHeight="1">
      <c r="A34" s="67" t="s">
        <v>81</v>
      </c>
      <c r="B34" s="68"/>
      <c r="C34" s="68"/>
      <c r="D34" s="18">
        <f>D14+D23+D32</f>
        <v>32799.265</v>
      </c>
      <c r="E34" s="18">
        <f>E14+E23+E32</f>
        <v>33447.2</v>
      </c>
      <c r="F34" s="18">
        <f t="shared" si="0"/>
        <v>647.9349999999977</v>
      </c>
      <c r="G34" s="26">
        <f t="shared" si="1"/>
        <v>101.97545585244059</v>
      </c>
    </row>
    <row r="35" spans="1:7" ht="20.25" customHeight="1">
      <c r="A35" s="14" t="s">
        <v>54</v>
      </c>
      <c r="B35" s="16">
        <v>40000000</v>
      </c>
      <c r="C35" s="17" t="s">
        <v>21</v>
      </c>
      <c r="D35" s="18">
        <f>D36+D39</f>
        <v>8112.134</v>
      </c>
      <c r="E35" s="18">
        <f>E36+E39</f>
        <v>7597.823</v>
      </c>
      <c r="F35" s="18">
        <f t="shared" si="0"/>
        <v>-514.3109999999997</v>
      </c>
      <c r="G35" s="26">
        <f t="shared" si="1"/>
        <v>93.65997898949895</v>
      </c>
    </row>
    <row r="36" spans="1:7" ht="21.75" customHeight="1">
      <c r="A36" s="14" t="s">
        <v>55</v>
      </c>
      <c r="B36" s="16">
        <v>41020000</v>
      </c>
      <c r="C36" s="17" t="s">
        <v>22</v>
      </c>
      <c r="D36" s="18">
        <f>D37+D38</f>
        <v>0</v>
      </c>
      <c r="E36" s="18">
        <f>E37+E38</f>
        <v>0</v>
      </c>
      <c r="F36" s="18">
        <f t="shared" si="0"/>
        <v>0</v>
      </c>
      <c r="G36" s="26" t="e">
        <f t="shared" si="1"/>
        <v>#DIV/0!</v>
      </c>
    </row>
    <row r="37" spans="1:7" ht="47.25" hidden="1">
      <c r="A37" s="14" t="s">
        <v>56</v>
      </c>
      <c r="B37" s="16">
        <v>41020601</v>
      </c>
      <c r="C37" s="17" t="s">
        <v>23</v>
      </c>
      <c r="D37" s="18"/>
      <c r="E37" s="18"/>
      <c r="F37" s="18">
        <f t="shared" si="0"/>
        <v>0</v>
      </c>
      <c r="G37" s="26" t="e">
        <f t="shared" si="1"/>
        <v>#DIV/0!</v>
      </c>
    </row>
    <row r="38" spans="1:7" ht="47.25" hidden="1">
      <c r="A38" s="14" t="s">
        <v>102</v>
      </c>
      <c r="B38" s="16">
        <v>41021201</v>
      </c>
      <c r="C38" s="17" t="s">
        <v>103</v>
      </c>
      <c r="D38" s="18"/>
      <c r="E38" s="18"/>
      <c r="F38" s="18">
        <f>E38-D38</f>
        <v>0</v>
      </c>
      <c r="G38" s="26" t="e">
        <f>E38/D38*100</f>
        <v>#DIV/0!</v>
      </c>
    </row>
    <row r="39" spans="1:7" ht="15.75">
      <c r="A39" s="14" t="s">
        <v>57</v>
      </c>
      <c r="B39" s="16">
        <v>41030000</v>
      </c>
      <c r="C39" s="17" t="s">
        <v>24</v>
      </c>
      <c r="D39" s="18">
        <f>SUM(D40:D48)</f>
        <v>8112.134</v>
      </c>
      <c r="E39" s="18">
        <f>SUM(E40:E48)</f>
        <v>7597.823</v>
      </c>
      <c r="F39" s="18">
        <f t="shared" si="0"/>
        <v>-514.3109999999997</v>
      </c>
      <c r="G39" s="26">
        <f t="shared" si="1"/>
        <v>93.65997898949895</v>
      </c>
    </row>
    <row r="40" spans="1:7" ht="93" customHeight="1">
      <c r="A40" s="14" t="s">
        <v>58</v>
      </c>
      <c r="B40" s="16">
        <v>41030601</v>
      </c>
      <c r="C40" s="17" t="s">
        <v>77</v>
      </c>
      <c r="D40" s="18">
        <v>7111.2</v>
      </c>
      <c r="E40" s="18">
        <v>6653.786</v>
      </c>
      <c r="F40" s="18">
        <f t="shared" si="0"/>
        <v>-457.41399999999976</v>
      </c>
      <c r="G40" s="26">
        <f t="shared" si="1"/>
        <v>93.56769602879965</v>
      </c>
    </row>
    <row r="41" spans="1:7" ht="126" customHeight="1">
      <c r="A41" s="14" t="s">
        <v>59</v>
      </c>
      <c r="B41" s="16">
        <v>41030801</v>
      </c>
      <c r="C41" s="17" t="s">
        <v>78</v>
      </c>
      <c r="D41" s="18">
        <v>612</v>
      </c>
      <c r="E41" s="18">
        <v>557.721</v>
      </c>
      <c r="F41" s="18">
        <f t="shared" si="0"/>
        <v>-54.278999999999996</v>
      </c>
      <c r="G41" s="26">
        <f t="shared" si="1"/>
        <v>91.13088235294117</v>
      </c>
    </row>
    <row r="42" spans="1:7" ht="283.5">
      <c r="A42" s="14" t="s">
        <v>60</v>
      </c>
      <c r="B42" s="16">
        <v>41030901</v>
      </c>
      <c r="C42" s="17" t="s">
        <v>94</v>
      </c>
      <c r="D42" s="18">
        <v>179.6</v>
      </c>
      <c r="E42" s="18">
        <v>179.521</v>
      </c>
      <c r="F42" s="18">
        <f t="shared" si="0"/>
        <v>-0.07900000000000773</v>
      </c>
      <c r="G42" s="26">
        <f t="shared" si="1"/>
        <v>99.95601336302894</v>
      </c>
    </row>
    <row r="43" spans="1:7" ht="78.75">
      <c r="A43" s="14" t="s">
        <v>61</v>
      </c>
      <c r="B43" s="16">
        <v>41031001</v>
      </c>
      <c r="C43" s="17" t="s">
        <v>25</v>
      </c>
      <c r="D43" s="18"/>
      <c r="E43" s="18"/>
      <c r="F43" s="18">
        <f t="shared" si="0"/>
        <v>0</v>
      </c>
      <c r="G43" s="26" t="e">
        <f t="shared" si="1"/>
        <v>#DIV/0!</v>
      </c>
    </row>
    <row r="44" spans="1:7" ht="15.75">
      <c r="A44" s="14" t="s">
        <v>62</v>
      </c>
      <c r="B44" s="16">
        <v>41035001</v>
      </c>
      <c r="C44" s="17" t="s">
        <v>112</v>
      </c>
      <c r="D44" s="18"/>
      <c r="E44" s="18"/>
      <c r="F44" s="18">
        <f t="shared" si="0"/>
        <v>0</v>
      </c>
      <c r="G44" s="26" t="e">
        <f t="shared" si="1"/>
        <v>#DIV/0!</v>
      </c>
    </row>
    <row r="45" spans="1:7" ht="47.25">
      <c r="A45" s="14" t="s">
        <v>63</v>
      </c>
      <c r="B45" s="16">
        <v>41035201</v>
      </c>
      <c r="C45" s="17" t="s">
        <v>26</v>
      </c>
      <c r="D45" s="18">
        <v>136</v>
      </c>
      <c r="E45" s="18">
        <v>133.578</v>
      </c>
      <c r="F45" s="18">
        <f t="shared" si="0"/>
        <v>-2.421999999999997</v>
      </c>
      <c r="G45" s="26">
        <f t="shared" si="1"/>
        <v>98.21911764705882</v>
      </c>
    </row>
    <row r="46" spans="1:7" ht="47.25">
      <c r="A46" s="14" t="s">
        <v>64</v>
      </c>
      <c r="B46" s="16">
        <v>41035601</v>
      </c>
      <c r="C46" s="17" t="s">
        <v>27</v>
      </c>
      <c r="D46" s="18">
        <v>10.12</v>
      </c>
      <c r="E46" s="18">
        <v>10.117</v>
      </c>
      <c r="F46" s="18">
        <f t="shared" si="0"/>
        <v>-0.0029999999999983373</v>
      </c>
      <c r="G46" s="26">
        <f t="shared" si="1"/>
        <v>99.97035573122531</v>
      </c>
    </row>
    <row r="47" spans="1:7" ht="139.5" customHeight="1">
      <c r="A47" s="14" t="s">
        <v>109</v>
      </c>
      <c r="B47" s="16">
        <v>41035801</v>
      </c>
      <c r="C47" s="17" t="s">
        <v>79</v>
      </c>
      <c r="D47" s="18">
        <v>63.214</v>
      </c>
      <c r="E47" s="18">
        <v>63.1</v>
      </c>
      <c r="F47" s="18">
        <f t="shared" si="0"/>
        <v>-0.11399999999999721</v>
      </c>
      <c r="G47" s="26">
        <f t="shared" si="1"/>
        <v>99.81966020185402</v>
      </c>
    </row>
    <row r="48" spans="1:7" ht="78.75" hidden="1">
      <c r="A48" s="14" t="s">
        <v>111</v>
      </c>
      <c r="B48" s="16">
        <v>41037001</v>
      </c>
      <c r="C48" s="17" t="s">
        <v>110</v>
      </c>
      <c r="D48" s="18"/>
      <c r="E48" s="18"/>
      <c r="F48" s="18">
        <f t="shared" si="0"/>
        <v>0</v>
      </c>
      <c r="G48" s="26" t="e">
        <f t="shared" si="1"/>
        <v>#DIV/0!</v>
      </c>
    </row>
    <row r="49" spans="1:7" ht="37.5" customHeight="1">
      <c r="A49" s="67" t="s">
        <v>80</v>
      </c>
      <c r="B49" s="68"/>
      <c r="C49" s="68"/>
      <c r="D49" s="18">
        <f>D34+D35</f>
        <v>40911.399</v>
      </c>
      <c r="E49" s="18">
        <f>E34+E35</f>
        <v>41045.023</v>
      </c>
      <c r="F49" s="18">
        <f t="shared" si="0"/>
        <v>133.62400000000343</v>
      </c>
      <c r="G49" s="26">
        <f t="shared" si="1"/>
        <v>100.32661801665594</v>
      </c>
    </row>
    <row r="50" spans="1:7" s="6" customFormat="1" ht="24" customHeight="1">
      <c r="A50" s="46" t="s">
        <v>67</v>
      </c>
      <c r="B50" s="70"/>
      <c r="C50" s="70"/>
      <c r="D50" s="70"/>
      <c r="E50" s="70"/>
      <c r="F50" s="70"/>
      <c r="G50" s="70"/>
    </row>
    <row r="51" spans="1:7" ht="15.75">
      <c r="A51" s="14">
        <v>1</v>
      </c>
      <c r="B51" s="16">
        <v>10000000</v>
      </c>
      <c r="C51" s="17" t="s">
        <v>2</v>
      </c>
      <c r="D51" s="18">
        <f>D52+D55+D58</f>
        <v>928.15</v>
      </c>
      <c r="E51" s="18">
        <f>E52+E55+E58</f>
        <v>1243.5330000000001</v>
      </c>
      <c r="F51" s="18">
        <f t="shared" si="0"/>
        <v>315.38300000000015</v>
      </c>
      <c r="G51" s="26">
        <f aca="true" t="shared" si="2" ref="G51:G72">E51/D51*100</f>
        <v>133.9797446533427</v>
      </c>
    </row>
    <row r="52" spans="1:7" ht="15.75">
      <c r="A52" s="14" t="s">
        <v>32</v>
      </c>
      <c r="B52" s="16">
        <v>12000000</v>
      </c>
      <c r="C52" s="17" t="s">
        <v>4</v>
      </c>
      <c r="D52" s="18">
        <f>D53+D54</f>
        <v>6.25</v>
      </c>
      <c r="E52" s="18">
        <f>E53+E54</f>
        <v>47.737</v>
      </c>
      <c r="F52" s="18">
        <f t="shared" si="0"/>
        <v>41.487</v>
      </c>
      <c r="G52" s="26">
        <f t="shared" si="2"/>
        <v>763.792</v>
      </c>
    </row>
    <row r="53" spans="1:7" ht="34.5" customHeight="1">
      <c r="A53" s="14" t="s">
        <v>33</v>
      </c>
      <c r="B53" s="16">
        <v>12020000</v>
      </c>
      <c r="C53" s="17" t="s">
        <v>5</v>
      </c>
      <c r="D53" s="18"/>
      <c r="E53" s="18"/>
      <c r="F53" s="18">
        <f t="shared" si="0"/>
        <v>0</v>
      </c>
      <c r="G53" s="26" t="e">
        <f t="shared" si="2"/>
        <v>#DIV/0!</v>
      </c>
    </row>
    <row r="54" spans="1:7" ht="15.75">
      <c r="A54" s="14" t="s">
        <v>69</v>
      </c>
      <c r="B54" s="16">
        <v>12030000</v>
      </c>
      <c r="C54" s="17" t="s">
        <v>68</v>
      </c>
      <c r="D54" s="18">
        <v>6.25</v>
      </c>
      <c r="E54" s="18">
        <v>47.737</v>
      </c>
      <c r="F54" s="18">
        <f t="shared" si="0"/>
        <v>41.487</v>
      </c>
      <c r="G54" s="26">
        <f t="shared" si="2"/>
        <v>763.792</v>
      </c>
    </row>
    <row r="55" spans="1:7" ht="15.75">
      <c r="A55" s="14" t="s">
        <v>35</v>
      </c>
      <c r="B55" s="16">
        <v>18000000</v>
      </c>
      <c r="C55" s="17" t="s">
        <v>8</v>
      </c>
      <c r="D55" s="18">
        <f>D56+D57</f>
        <v>871.9</v>
      </c>
      <c r="E55" s="18">
        <f>E56+E57</f>
        <v>1152.596</v>
      </c>
      <c r="F55" s="18">
        <f>E55-D55</f>
        <v>280.696</v>
      </c>
      <c r="G55" s="26">
        <f t="shared" si="2"/>
        <v>132.19360018350727</v>
      </c>
    </row>
    <row r="56" spans="1:7" ht="85.5" customHeight="1">
      <c r="A56" s="14" t="s">
        <v>70</v>
      </c>
      <c r="B56" s="16">
        <v>18041500</v>
      </c>
      <c r="C56" s="28" t="s">
        <v>72</v>
      </c>
      <c r="D56" s="18">
        <v>9.4</v>
      </c>
      <c r="E56" s="18">
        <v>8.296</v>
      </c>
      <c r="F56" s="18">
        <f t="shared" si="0"/>
        <v>-1.104000000000001</v>
      </c>
      <c r="G56" s="26">
        <f t="shared" si="2"/>
        <v>88.25531914893617</v>
      </c>
    </row>
    <row r="57" spans="1:7" ht="15.75">
      <c r="A57" s="14" t="s">
        <v>71</v>
      </c>
      <c r="B57" s="16">
        <v>18050000</v>
      </c>
      <c r="C57" s="17" t="s">
        <v>10</v>
      </c>
      <c r="D57" s="18">
        <v>862.5</v>
      </c>
      <c r="E57" s="18">
        <v>1144.3</v>
      </c>
      <c r="F57" s="18">
        <f t="shared" si="0"/>
        <v>281.79999999999995</v>
      </c>
      <c r="G57" s="26">
        <f t="shared" si="2"/>
        <v>132.67246376811593</v>
      </c>
    </row>
    <row r="58" spans="1:7" ht="15.75">
      <c r="A58" s="14" t="s">
        <v>36</v>
      </c>
      <c r="B58" s="16">
        <v>19000000</v>
      </c>
      <c r="C58" s="17" t="s">
        <v>11</v>
      </c>
      <c r="D58" s="18">
        <f>D59+D60</f>
        <v>50</v>
      </c>
      <c r="E58" s="18">
        <f>E59+E60</f>
        <v>43.2</v>
      </c>
      <c r="F58" s="18">
        <f>E58-D58</f>
        <v>-6.799999999999997</v>
      </c>
      <c r="G58" s="26">
        <f t="shared" si="2"/>
        <v>86.4</v>
      </c>
    </row>
    <row r="59" spans="1:7" s="7" customFormat="1" ht="15.75">
      <c r="A59" s="14" t="s">
        <v>37</v>
      </c>
      <c r="B59" s="16">
        <v>19010000</v>
      </c>
      <c r="C59" s="17" t="s">
        <v>12</v>
      </c>
      <c r="D59" s="18">
        <v>50</v>
      </c>
      <c r="E59" s="18">
        <v>43.2</v>
      </c>
      <c r="F59" s="18">
        <f t="shared" si="0"/>
        <v>-6.799999999999997</v>
      </c>
      <c r="G59" s="26">
        <f t="shared" si="2"/>
        <v>86.4</v>
      </c>
    </row>
    <row r="60" spans="1:7" s="7" customFormat="1" ht="31.5">
      <c r="A60" s="14" t="s">
        <v>73</v>
      </c>
      <c r="B60" s="16">
        <v>19050000</v>
      </c>
      <c r="C60" s="17" t="s">
        <v>13</v>
      </c>
      <c r="D60" s="18"/>
      <c r="E60" s="18"/>
      <c r="F60" s="18">
        <f t="shared" si="0"/>
        <v>0</v>
      </c>
      <c r="G60" s="26" t="e">
        <f t="shared" si="2"/>
        <v>#DIV/0!</v>
      </c>
    </row>
    <row r="61" spans="1:7" ht="15.75">
      <c r="A61" s="14" t="s">
        <v>45</v>
      </c>
      <c r="B61" s="16">
        <v>20000000</v>
      </c>
      <c r="C61" s="17" t="s">
        <v>14</v>
      </c>
      <c r="D61" s="18">
        <f>D62+D63</f>
        <v>985.8</v>
      </c>
      <c r="E61" s="18">
        <f>E62+E63</f>
        <v>1218.3829999999998</v>
      </c>
      <c r="F61" s="18">
        <f t="shared" si="0"/>
        <v>232.58299999999986</v>
      </c>
      <c r="G61" s="26">
        <f t="shared" si="2"/>
        <v>123.59332521809696</v>
      </c>
    </row>
    <row r="62" spans="1:7" s="7" customFormat="1" ht="31.5">
      <c r="A62" s="14" t="s">
        <v>46</v>
      </c>
      <c r="B62" s="16">
        <v>24170000</v>
      </c>
      <c r="C62" s="17" t="s">
        <v>113</v>
      </c>
      <c r="D62" s="18">
        <v>14</v>
      </c>
      <c r="E62" s="18">
        <v>30.283</v>
      </c>
      <c r="F62" s="18">
        <f t="shared" si="0"/>
        <v>16.283</v>
      </c>
      <c r="G62" s="26">
        <f t="shared" si="2"/>
        <v>216.30714285714285</v>
      </c>
    </row>
    <row r="63" spans="1:7" s="7" customFormat="1" ht="27" customHeight="1">
      <c r="A63" s="14" t="s">
        <v>47</v>
      </c>
      <c r="B63" s="16">
        <v>25000000</v>
      </c>
      <c r="C63" s="17" t="s">
        <v>19</v>
      </c>
      <c r="D63" s="18">
        <v>971.8</v>
      </c>
      <c r="E63" s="18">
        <v>1188.1</v>
      </c>
      <c r="F63" s="18">
        <f t="shared" si="0"/>
        <v>216.29999999999995</v>
      </c>
      <c r="G63" s="26">
        <f t="shared" si="2"/>
        <v>122.25766618645812</v>
      </c>
    </row>
    <row r="64" spans="1:7" s="7" customFormat="1" ht="47.25" hidden="1">
      <c r="A64" s="14" t="s">
        <v>51</v>
      </c>
      <c r="B64" s="16">
        <v>31030000</v>
      </c>
      <c r="C64" s="17" t="s">
        <v>97</v>
      </c>
      <c r="D64" s="18"/>
      <c r="E64" s="18"/>
      <c r="F64" s="18">
        <f t="shared" si="0"/>
        <v>0</v>
      </c>
      <c r="G64" s="26" t="e">
        <f t="shared" si="2"/>
        <v>#DIV/0!</v>
      </c>
    </row>
    <row r="65" spans="1:7" ht="66" customHeight="1">
      <c r="A65" s="14" t="s">
        <v>75</v>
      </c>
      <c r="B65" s="16">
        <v>50110000</v>
      </c>
      <c r="C65" s="29" t="s">
        <v>83</v>
      </c>
      <c r="D65" s="18">
        <v>32.9</v>
      </c>
      <c r="E65" s="18">
        <v>11.7</v>
      </c>
      <c r="F65" s="18">
        <f t="shared" si="0"/>
        <v>-21.2</v>
      </c>
      <c r="G65" s="26">
        <f t="shared" si="2"/>
        <v>35.56231003039513</v>
      </c>
    </row>
    <row r="66" spans="1:7" ht="57" customHeight="1">
      <c r="A66" s="67" t="s">
        <v>82</v>
      </c>
      <c r="B66" s="68"/>
      <c r="C66" s="68"/>
      <c r="D66" s="18">
        <f>D51+D61+D65+D64</f>
        <v>1946.85</v>
      </c>
      <c r="E66" s="18">
        <f>E51+E61+E65+E64</f>
        <v>2473.616</v>
      </c>
      <c r="F66" s="18">
        <f t="shared" si="0"/>
        <v>526.7660000000001</v>
      </c>
      <c r="G66" s="26">
        <f t="shared" si="2"/>
        <v>127.05734905103117</v>
      </c>
    </row>
    <row r="67" spans="1:7" ht="30" customHeight="1">
      <c r="A67" s="14" t="s">
        <v>75</v>
      </c>
      <c r="B67" s="16">
        <v>41030000</v>
      </c>
      <c r="C67" s="17" t="s">
        <v>24</v>
      </c>
      <c r="D67" s="18">
        <f>SUM(D68:D70)</f>
        <v>1591.93</v>
      </c>
      <c r="E67" s="18">
        <f>SUM(E68:E70)</f>
        <v>1461.987</v>
      </c>
      <c r="F67" s="18">
        <f t="shared" si="0"/>
        <v>-129.94299999999998</v>
      </c>
      <c r="G67" s="26">
        <f t="shared" si="2"/>
        <v>91.83739234765348</v>
      </c>
    </row>
    <row r="68" spans="1:7" ht="68.25" customHeight="1">
      <c r="A68" s="14" t="s">
        <v>55</v>
      </c>
      <c r="B68" s="16">
        <v>41034401</v>
      </c>
      <c r="C68" s="17" t="s">
        <v>98</v>
      </c>
      <c r="D68" s="18">
        <v>250.1</v>
      </c>
      <c r="E68" s="18">
        <v>229.987</v>
      </c>
      <c r="F68" s="18">
        <f t="shared" si="0"/>
        <v>-20.113</v>
      </c>
      <c r="G68" s="26">
        <f t="shared" si="2"/>
        <v>91.95801679328268</v>
      </c>
    </row>
    <row r="69" spans="1:7" ht="68.25" customHeight="1">
      <c r="A69" s="14" t="s">
        <v>57</v>
      </c>
      <c r="B69" s="16">
        <v>41035001</v>
      </c>
      <c r="C69" s="17" t="s">
        <v>100</v>
      </c>
      <c r="D69" s="18">
        <v>109.83</v>
      </c>
      <c r="E69" s="18"/>
      <c r="F69" s="18">
        <f>E69-D69</f>
        <v>-109.83</v>
      </c>
      <c r="G69" s="26">
        <f t="shared" si="2"/>
        <v>0</v>
      </c>
    </row>
    <row r="70" spans="1:7" ht="72" customHeight="1">
      <c r="A70" s="14" t="s">
        <v>99</v>
      </c>
      <c r="B70" s="16">
        <v>41035101</v>
      </c>
      <c r="C70" s="17" t="s">
        <v>84</v>
      </c>
      <c r="D70" s="18">
        <v>1232</v>
      </c>
      <c r="E70" s="18">
        <v>1232</v>
      </c>
      <c r="F70" s="18">
        <f>E70-D70</f>
        <v>0</v>
      </c>
      <c r="G70" s="26">
        <f t="shared" si="2"/>
        <v>100</v>
      </c>
    </row>
    <row r="71" spans="1:7" ht="45.75" customHeight="1">
      <c r="A71" s="67" t="s">
        <v>85</v>
      </c>
      <c r="B71" s="68"/>
      <c r="C71" s="68"/>
      <c r="D71" s="18">
        <f>D66+D67</f>
        <v>3538.7799999999997</v>
      </c>
      <c r="E71" s="18">
        <f>E66+E67</f>
        <v>3935.603</v>
      </c>
      <c r="F71" s="18">
        <f t="shared" si="0"/>
        <v>396.8230000000003</v>
      </c>
      <c r="G71" s="26">
        <f t="shared" si="2"/>
        <v>111.21355382363414</v>
      </c>
    </row>
    <row r="72" spans="1:7" ht="36" customHeight="1">
      <c r="A72" s="67" t="s">
        <v>76</v>
      </c>
      <c r="B72" s="68"/>
      <c r="C72" s="68"/>
      <c r="D72" s="18">
        <f>D49+D71</f>
        <v>44450.179</v>
      </c>
      <c r="E72" s="18">
        <f>E49+E71</f>
        <v>44980.626000000004</v>
      </c>
      <c r="F72" s="18">
        <f t="shared" si="0"/>
        <v>530.4470000000074</v>
      </c>
      <c r="G72" s="26">
        <f t="shared" si="2"/>
        <v>101.19335177480389</v>
      </c>
    </row>
    <row r="73" spans="1:7" ht="16.5">
      <c r="A73" s="24"/>
      <c r="B73" s="19"/>
      <c r="C73" s="19"/>
      <c r="D73" s="20"/>
      <c r="E73" s="20"/>
      <c r="F73" s="20"/>
      <c r="G73" s="21"/>
    </row>
    <row r="74" spans="1:7" ht="64.5" customHeight="1">
      <c r="A74" s="69" t="s">
        <v>89</v>
      </c>
      <c r="B74" s="69"/>
      <c r="C74" s="69"/>
      <c r="D74" s="31"/>
      <c r="E74" s="31"/>
      <c r="F74" s="45" t="s">
        <v>92</v>
      </c>
      <c r="G74" s="45"/>
    </row>
    <row r="75" spans="1:6" ht="12.75">
      <c r="A75" s="25"/>
      <c r="B75" s="8"/>
      <c r="C75" s="8"/>
      <c r="D75" s="9"/>
      <c r="E75" s="9"/>
      <c r="F75" s="9"/>
    </row>
    <row r="76" spans="1:6" ht="12.75">
      <c r="A76" s="25"/>
      <c r="B76" s="8"/>
      <c r="C76" s="8"/>
      <c r="D76" s="9"/>
      <c r="E76" s="9"/>
      <c r="F76" s="9"/>
    </row>
    <row r="77" spans="1:6" ht="12.75">
      <c r="A77" s="25"/>
      <c r="B77" s="8"/>
      <c r="C77" s="8"/>
      <c r="D77" s="9"/>
      <c r="E77" s="9"/>
      <c r="F77" s="9"/>
    </row>
    <row r="78" spans="1:6" ht="12.75">
      <c r="A78" s="25"/>
      <c r="B78" s="8"/>
      <c r="C78" s="8"/>
      <c r="D78" s="9"/>
      <c r="E78" s="9"/>
      <c r="F78" s="9"/>
    </row>
    <row r="79" spans="1:6" ht="12.75">
      <c r="A79" s="25"/>
      <c r="B79" s="8"/>
      <c r="C79" s="8"/>
      <c r="D79" s="9"/>
      <c r="E79" s="9"/>
      <c r="F79" s="9"/>
    </row>
    <row r="80" spans="1:6" ht="12.75">
      <c r="A80" s="25"/>
      <c r="B80" s="8"/>
      <c r="C80" s="8"/>
      <c r="D80" s="9"/>
      <c r="E80" s="9"/>
      <c r="F80" s="9"/>
    </row>
    <row r="81" spans="1:6" ht="12.75">
      <c r="A81" s="25"/>
      <c r="B81" s="8"/>
      <c r="C81" s="8"/>
      <c r="D81" s="9"/>
      <c r="E81" s="9"/>
      <c r="F81" s="9"/>
    </row>
    <row r="82" spans="1:6" ht="12.75">
      <c r="A82" s="25"/>
      <c r="B82" s="8"/>
      <c r="C82" s="8"/>
      <c r="D82" s="9"/>
      <c r="E82" s="9"/>
      <c r="F82" s="9"/>
    </row>
    <row r="83" spans="1:6" ht="12.75">
      <c r="A83" s="25"/>
      <c r="B83" s="8"/>
      <c r="C83" s="8"/>
      <c r="D83" s="9"/>
      <c r="E83" s="9"/>
      <c r="F83" s="9"/>
    </row>
    <row r="84" spans="1:6" ht="12.75">
      <c r="A84" s="25"/>
      <c r="B84" s="8"/>
      <c r="C84" s="8"/>
      <c r="D84" s="9"/>
      <c r="E84" s="9"/>
      <c r="F84" s="9"/>
    </row>
    <row r="85" spans="1:6" ht="12.75">
      <c r="A85" s="25"/>
      <c r="B85" s="8"/>
      <c r="C85" s="8"/>
      <c r="D85" s="9"/>
      <c r="E85" s="9"/>
      <c r="F85" s="9"/>
    </row>
    <row r="86" spans="1:6" ht="12.75">
      <c r="A86" s="25"/>
      <c r="B86" s="8"/>
      <c r="C86" s="8"/>
      <c r="D86" s="9"/>
      <c r="E86" s="9"/>
      <c r="F86" s="9"/>
    </row>
    <row r="87" spans="1:6" ht="12.75">
      <c r="A87" s="25"/>
      <c r="B87" s="8"/>
      <c r="C87" s="8"/>
      <c r="D87" s="9"/>
      <c r="E87" s="9"/>
      <c r="F87" s="9"/>
    </row>
    <row r="88" spans="1:6" ht="12.75">
      <c r="A88" s="25"/>
      <c r="B88" s="8"/>
      <c r="C88" s="8"/>
      <c r="D88" s="9"/>
      <c r="E88" s="9"/>
      <c r="F88" s="9"/>
    </row>
    <row r="89" spans="1:6" ht="12.75">
      <c r="A89" s="25"/>
      <c r="B89" s="8"/>
      <c r="C89" s="8"/>
      <c r="D89" s="9"/>
      <c r="E89" s="9"/>
      <c r="F89" s="9"/>
    </row>
    <row r="90" spans="1:6" ht="12.75">
      <c r="A90" s="25"/>
      <c r="B90" s="8"/>
      <c r="C90" s="8"/>
      <c r="D90" s="9"/>
      <c r="E90" s="9"/>
      <c r="F90" s="9"/>
    </row>
  </sheetData>
  <mergeCells count="20">
    <mergeCell ref="E9:E11"/>
    <mergeCell ref="F9:F11"/>
    <mergeCell ref="D9:D11"/>
    <mergeCell ref="A34:C34"/>
    <mergeCell ref="A13:G13"/>
    <mergeCell ref="B9:B11"/>
    <mergeCell ref="C9:C11"/>
    <mergeCell ref="A9:A11"/>
    <mergeCell ref="G9:G11"/>
    <mergeCell ref="A7:G7"/>
    <mergeCell ref="A6:G6"/>
    <mergeCell ref="D4:G4"/>
    <mergeCell ref="B5:G5"/>
    <mergeCell ref="A72:C72"/>
    <mergeCell ref="A74:C74"/>
    <mergeCell ref="F74:G74"/>
    <mergeCell ref="A49:C49"/>
    <mergeCell ref="A50:G50"/>
    <mergeCell ref="A66:C66"/>
    <mergeCell ref="A71:C71"/>
  </mergeCells>
  <printOptions horizontalCentered="1"/>
  <pageMargins left="1.3779527559055118" right="0.3937007874015748" top="0.7874015748031497" bottom="0.3937007874015748" header="0" footer="0"/>
  <pageSetup fitToHeight="2" horizontalDpi="600" verticalDpi="600" orientation="portrait" paperSize="9" scale="63" r:id="rId1"/>
  <rowBreaks count="2" manualBreakCount="2">
    <brk id="41" max="6" man="1"/>
    <brk id="6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tabSelected="1" view="pageBreakPreview" zoomScale="75" zoomScaleSheetLayoutView="75" workbookViewId="0" topLeftCell="A1">
      <selection activeCell="E73" sqref="E73"/>
    </sheetView>
  </sheetViews>
  <sheetFormatPr defaultColWidth="9.00390625" defaultRowHeight="12.75"/>
  <cols>
    <col min="1" max="1" width="7.25390625" style="32" customWidth="1"/>
    <col min="2" max="2" width="11.875" style="65" customWidth="1"/>
    <col min="3" max="3" width="47.875" style="33" customWidth="1"/>
    <col min="4" max="4" width="16.25390625" style="64" customWidth="1"/>
    <col min="5" max="5" width="18.875" style="64" customWidth="1"/>
    <col min="6" max="6" width="14.125" style="64" customWidth="1"/>
    <col min="7" max="7" width="15.00390625" style="35" customWidth="1"/>
    <col min="8" max="8" width="14.125" style="33" customWidth="1"/>
    <col min="9" max="16384" width="9.125" style="33" customWidth="1"/>
  </cols>
  <sheetData>
    <row r="1" spans="4:6" ht="18.75">
      <c r="D1" s="34"/>
      <c r="E1" s="87" t="s">
        <v>95</v>
      </c>
      <c r="F1" s="87"/>
    </row>
    <row r="2" spans="4:7" ht="18.75">
      <c r="D2" s="34"/>
      <c r="E2" s="34" t="s">
        <v>119</v>
      </c>
      <c r="F2" s="34"/>
      <c r="G2" s="34"/>
    </row>
    <row r="3" spans="4:7" ht="18.75">
      <c r="D3" s="34"/>
      <c r="E3" s="34" t="s">
        <v>120</v>
      </c>
      <c r="F3" s="34"/>
      <c r="G3" s="34"/>
    </row>
    <row r="4" spans="1:7" ht="18.75">
      <c r="A4" s="36"/>
      <c r="B4" s="99"/>
      <c r="C4" s="99"/>
      <c r="D4" s="99"/>
      <c r="E4" s="99"/>
      <c r="F4" s="99"/>
      <c r="G4" s="99"/>
    </row>
    <row r="5" spans="1:7" ht="18.75">
      <c r="A5" s="99" t="s">
        <v>86</v>
      </c>
      <c r="B5" s="99"/>
      <c r="C5" s="99"/>
      <c r="D5" s="99"/>
      <c r="E5" s="99"/>
      <c r="F5" s="99"/>
      <c r="G5" s="99"/>
    </row>
    <row r="6" spans="1:7" ht="18.75">
      <c r="A6" s="99" t="s">
        <v>124</v>
      </c>
      <c r="B6" s="99"/>
      <c r="C6" s="99"/>
      <c r="D6" s="99"/>
      <c r="E6" s="99"/>
      <c r="F6" s="99"/>
      <c r="G6" s="99"/>
    </row>
    <row r="7" spans="1:7" ht="18.75">
      <c r="A7" s="36"/>
      <c r="B7" s="10"/>
      <c r="C7" s="37"/>
      <c r="D7" s="38"/>
      <c r="E7" s="38"/>
      <c r="F7" s="38"/>
      <c r="G7" s="39" t="s">
        <v>53</v>
      </c>
    </row>
    <row r="8" spans="1:12" ht="18">
      <c r="A8" s="102" t="s">
        <v>31</v>
      </c>
      <c r="B8" s="46" t="s">
        <v>0</v>
      </c>
      <c r="C8" s="97" t="s">
        <v>1</v>
      </c>
      <c r="D8" s="91" t="s">
        <v>125</v>
      </c>
      <c r="E8" s="88" t="s">
        <v>126</v>
      </c>
      <c r="F8" s="88" t="s">
        <v>29</v>
      </c>
      <c r="G8" s="98" t="s">
        <v>30</v>
      </c>
      <c r="H8" s="100" t="s">
        <v>130</v>
      </c>
      <c r="I8" s="42"/>
      <c r="J8" s="42"/>
      <c r="K8" s="42"/>
      <c r="L8" s="42"/>
    </row>
    <row r="9" spans="1:12" ht="12.75" customHeight="1">
      <c r="A9" s="103"/>
      <c r="B9" s="46"/>
      <c r="C9" s="97"/>
      <c r="D9" s="91"/>
      <c r="E9" s="89"/>
      <c r="F9" s="89"/>
      <c r="G9" s="98"/>
      <c r="H9" s="100"/>
      <c r="I9" s="42"/>
      <c r="J9" s="42"/>
      <c r="K9" s="42"/>
      <c r="L9" s="42"/>
    </row>
    <row r="10" spans="1:12" ht="69.75" customHeight="1">
      <c r="A10" s="104"/>
      <c r="B10" s="46"/>
      <c r="C10" s="97"/>
      <c r="D10" s="91"/>
      <c r="E10" s="90"/>
      <c r="F10" s="90"/>
      <c r="G10" s="98"/>
      <c r="H10" s="100"/>
      <c r="I10" s="42"/>
      <c r="J10" s="42"/>
      <c r="K10" s="42"/>
      <c r="L10" s="42"/>
    </row>
    <row r="11" spans="1:12" ht="18.75">
      <c r="A11" s="43" t="s">
        <v>65</v>
      </c>
      <c r="B11" s="13">
        <v>2</v>
      </c>
      <c r="C11" s="40">
        <v>3</v>
      </c>
      <c r="D11" s="43">
        <v>4</v>
      </c>
      <c r="E11" s="43">
        <v>5</v>
      </c>
      <c r="F11" s="43">
        <v>6</v>
      </c>
      <c r="G11" s="44">
        <v>7</v>
      </c>
      <c r="H11" s="41">
        <v>8</v>
      </c>
      <c r="I11" s="42"/>
      <c r="J11" s="42"/>
      <c r="K11" s="42"/>
      <c r="L11" s="42"/>
    </row>
    <row r="12" spans="1:12" ht="18.75">
      <c r="A12" s="94" t="s">
        <v>66</v>
      </c>
      <c r="B12" s="95"/>
      <c r="C12" s="95"/>
      <c r="D12" s="95"/>
      <c r="E12" s="95"/>
      <c r="F12" s="95"/>
      <c r="G12" s="96"/>
      <c r="H12" s="41"/>
      <c r="I12" s="42"/>
      <c r="J12" s="42"/>
      <c r="K12" s="42"/>
      <c r="L12" s="42"/>
    </row>
    <row r="13" spans="1:8" ht="25.5" customHeight="1">
      <c r="A13" s="43">
        <v>1</v>
      </c>
      <c r="B13" s="16">
        <v>10000000</v>
      </c>
      <c r="C13" s="47" t="s">
        <v>2</v>
      </c>
      <c r="D13" s="48">
        <f>D14+D15+D16+D18+D21</f>
        <v>67550.29999999999</v>
      </c>
      <c r="E13" s="48">
        <f>E14+E15+E16+E18+E21</f>
        <v>64214.799999999996</v>
      </c>
      <c r="F13" s="48">
        <f aca="true" t="shared" si="0" ref="F13:F48">E13-D13</f>
        <v>-3335.4999999999927</v>
      </c>
      <c r="G13" s="49">
        <f aca="true" t="shared" si="1" ref="G13:G48">E13/D13*100</f>
        <v>95.06219809534525</v>
      </c>
      <c r="H13" s="50"/>
    </row>
    <row r="14" spans="1:8" ht="27" customHeight="1">
      <c r="A14" s="43" t="s">
        <v>32</v>
      </c>
      <c r="B14" s="16">
        <v>11010000</v>
      </c>
      <c r="C14" s="47" t="s">
        <v>3</v>
      </c>
      <c r="D14" s="48">
        <v>60630.6</v>
      </c>
      <c r="E14" s="48">
        <v>56848.2</v>
      </c>
      <c r="F14" s="48">
        <f t="shared" si="0"/>
        <v>-3782.4000000000015</v>
      </c>
      <c r="G14" s="49">
        <f t="shared" si="1"/>
        <v>93.7615659419501</v>
      </c>
      <c r="H14" s="50"/>
    </row>
    <row r="15" spans="1:8" ht="36" customHeight="1">
      <c r="A15" s="43" t="s">
        <v>35</v>
      </c>
      <c r="B15" s="16">
        <v>11020000</v>
      </c>
      <c r="C15" s="47" t="s">
        <v>118</v>
      </c>
      <c r="D15" s="48">
        <v>87.7</v>
      </c>
      <c r="E15" s="48">
        <v>51</v>
      </c>
      <c r="F15" s="48">
        <f t="shared" si="0"/>
        <v>-36.7</v>
      </c>
      <c r="G15" s="49">
        <f t="shared" si="1"/>
        <v>58.15279361459521</v>
      </c>
      <c r="H15" s="50"/>
    </row>
    <row r="16" spans="1:8" ht="35.25" customHeight="1">
      <c r="A16" s="43" t="s">
        <v>36</v>
      </c>
      <c r="B16" s="16">
        <v>13000000</v>
      </c>
      <c r="C16" s="47" t="s">
        <v>6</v>
      </c>
      <c r="D16" s="48">
        <f>D17</f>
        <v>6690</v>
      </c>
      <c r="E16" s="48">
        <f>E17</f>
        <v>7190.7</v>
      </c>
      <c r="F16" s="48">
        <f t="shared" si="0"/>
        <v>500.6999999999998</v>
      </c>
      <c r="G16" s="49">
        <f t="shared" si="1"/>
        <v>107.48430493273543</v>
      </c>
      <c r="H16" s="50"/>
    </row>
    <row r="17" spans="1:8" ht="25.5" customHeight="1">
      <c r="A17" s="43" t="s">
        <v>37</v>
      </c>
      <c r="B17" s="16">
        <v>13050000</v>
      </c>
      <c r="C17" s="47" t="s">
        <v>7</v>
      </c>
      <c r="D17" s="48">
        <v>6690</v>
      </c>
      <c r="E17" s="48">
        <v>7190.7</v>
      </c>
      <c r="F17" s="48">
        <f t="shared" si="0"/>
        <v>500.6999999999998</v>
      </c>
      <c r="G17" s="49">
        <f t="shared" si="1"/>
        <v>107.48430493273543</v>
      </c>
      <c r="H17" s="50"/>
    </row>
    <row r="18" spans="1:8" ht="23.25" customHeight="1">
      <c r="A18" s="43" t="s">
        <v>39</v>
      </c>
      <c r="B18" s="16">
        <v>18000000</v>
      </c>
      <c r="C18" s="47" t="s">
        <v>8</v>
      </c>
      <c r="D18" s="48">
        <f>D19+D20</f>
        <v>142</v>
      </c>
      <c r="E18" s="48">
        <f>E19+E20</f>
        <v>124.80000000000001</v>
      </c>
      <c r="F18" s="48">
        <f t="shared" si="0"/>
        <v>-17.19999999999999</v>
      </c>
      <c r="G18" s="49">
        <f t="shared" si="1"/>
        <v>87.88732394366198</v>
      </c>
      <c r="H18" s="50"/>
    </row>
    <row r="19" spans="1:8" ht="18.75">
      <c r="A19" s="43" t="s">
        <v>43</v>
      </c>
      <c r="B19" s="16">
        <v>18030000</v>
      </c>
      <c r="C19" s="47" t="s">
        <v>87</v>
      </c>
      <c r="D19" s="48">
        <v>3</v>
      </c>
      <c r="E19" s="48">
        <v>3.4</v>
      </c>
      <c r="F19" s="48">
        <f t="shared" si="0"/>
        <v>0.3999999999999999</v>
      </c>
      <c r="G19" s="49">
        <f t="shared" si="1"/>
        <v>113.33333333333333</v>
      </c>
      <c r="H19" s="50"/>
    </row>
    <row r="20" spans="1:8" ht="37.5">
      <c r="A20" s="43" t="s">
        <v>44</v>
      </c>
      <c r="B20" s="16">
        <v>18040000</v>
      </c>
      <c r="C20" s="47" t="s">
        <v>9</v>
      </c>
      <c r="D20" s="48">
        <v>139</v>
      </c>
      <c r="E20" s="48">
        <v>121.4</v>
      </c>
      <c r="F20" s="48">
        <f t="shared" si="0"/>
        <v>-17.599999999999994</v>
      </c>
      <c r="G20" s="49">
        <f t="shared" si="1"/>
        <v>87.33812949640289</v>
      </c>
      <c r="H20" s="50"/>
    </row>
    <row r="21" spans="1:8" ht="37.5">
      <c r="A21" s="43" t="s">
        <v>105</v>
      </c>
      <c r="B21" s="16">
        <v>19040100</v>
      </c>
      <c r="C21" s="47" t="s">
        <v>104</v>
      </c>
      <c r="D21" s="48">
        <v>0</v>
      </c>
      <c r="E21" s="48">
        <v>0.1</v>
      </c>
      <c r="F21" s="48">
        <f t="shared" si="0"/>
        <v>0.1</v>
      </c>
      <c r="G21" s="49" t="e">
        <f t="shared" si="1"/>
        <v>#DIV/0!</v>
      </c>
      <c r="H21" s="50"/>
    </row>
    <row r="22" spans="1:8" ht="21.75" customHeight="1">
      <c r="A22" s="43" t="s">
        <v>45</v>
      </c>
      <c r="B22" s="16">
        <v>20000000</v>
      </c>
      <c r="C22" s="47" t="s">
        <v>14</v>
      </c>
      <c r="D22" s="48">
        <f>SUM(D23:D30)</f>
        <v>378.90000000000003</v>
      </c>
      <c r="E22" s="48">
        <f>SUM(E23:E30)</f>
        <v>334.2</v>
      </c>
      <c r="F22" s="48">
        <f t="shared" si="0"/>
        <v>-44.700000000000045</v>
      </c>
      <c r="G22" s="49">
        <f t="shared" si="1"/>
        <v>88.20269200316704</v>
      </c>
      <c r="H22" s="50"/>
    </row>
    <row r="23" spans="1:8" ht="38.25" customHeight="1">
      <c r="A23" s="43" t="s">
        <v>46</v>
      </c>
      <c r="B23" s="16">
        <v>21080500</v>
      </c>
      <c r="C23" s="47" t="s">
        <v>42</v>
      </c>
      <c r="D23" s="48">
        <v>0</v>
      </c>
      <c r="E23" s="48">
        <v>39.9</v>
      </c>
      <c r="F23" s="48">
        <f t="shared" si="0"/>
        <v>39.9</v>
      </c>
      <c r="G23" s="49" t="e">
        <f t="shared" si="1"/>
        <v>#DIV/0!</v>
      </c>
      <c r="H23" s="50"/>
    </row>
    <row r="24" spans="1:8" ht="131.25">
      <c r="A24" s="43" t="s">
        <v>47</v>
      </c>
      <c r="B24" s="16">
        <v>21080900</v>
      </c>
      <c r="C24" s="47" t="s">
        <v>41</v>
      </c>
      <c r="D24" s="48"/>
      <c r="E24" s="48">
        <v>0.3</v>
      </c>
      <c r="F24" s="48">
        <f t="shared" si="0"/>
        <v>0.3</v>
      </c>
      <c r="G24" s="49" t="e">
        <f t="shared" si="1"/>
        <v>#DIV/0!</v>
      </c>
      <c r="H24" s="50"/>
    </row>
    <row r="25" spans="1:8" ht="25.5" customHeight="1">
      <c r="A25" s="43" t="s">
        <v>48</v>
      </c>
      <c r="B25" s="16">
        <v>21081100</v>
      </c>
      <c r="C25" s="47" t="s">
        <v>15</v>
      </c>
      <c r="D25" s="48">
        <v>9.5</v>
      </c>
      <c r="E25" s="48">
        <v>17.9</v>
      </c>
      <c r="F25" s="48">
        <f t="shared" si="0"/>
        <v>8.399999999999999</v>
      </c>
      <c r="G25" s="49">
        <f t="shared" si="1"/>
        <v>188.42105263157893</v>
      </c>
      <c r="H25" s="50"/>
    </row>
    <row r="26" spans="1:8" ht="56.25">
      <c r="A26" s="43" t="s">
        <v>49</v>
      </c>
      <c r="B26" s="16">
        <v>22010300</v>
      </c>
      <c r="C26" s="47" t="s">
        <v>16</v>
      </c>
      <c r="D26" s="48">
        <v>6.1</v>
      </c>
      <c r="E26" s="48">
        <v>5.8</v>
      </c>
      <c r="F26" s="48">
        <f t="shared" si="0"/>
        <v>-0.2999999999999998</v>
      </c>
      <c r="G26" s="49">
        <f t="shared" si="1"/>
        <v>95.08196721311477</v>
      </c>
      <c r="H26" s="50"/>
    </row>
    <row r="27" spans="1:8" ht="83.25" customHeight="1">
      <c r="A27" s="43" t="s">
        <v>50</v>
      </c>
      <c r="B27" s="16">
        <v>22080400</v>
      </c>
      <c r="C27" s="47" t="s">
        <v>17</v>
      </c>
      <c r="D27" s="48">
        <v>325</v>
      </c>
      <c r="E27" s="48">
        <v>238.3</v>
      </c>
      <c r="F27" s="48">
        <f t="shared" si="0"/>
        <v>-86.69999999999999</v>
      </c>
      <c r="G27" s="49">
        <f t="shared" si="1"/>
        <v>73.32307692307693</v>
      </c>
      <c r="H27" s="50"/>
    </row>
    <row r="28" spans="1:8" ht="18.75">
      <c r="A28" s="43" t="s">
        <v>106</v>
      </c>
      <c r="B28" s="16">
        <v>22090000</v>
      </c>
      <c r="C28" s="47" t="s">
        <v>18</v>
      </c>
      <c r="D28" s="48">
        <v>38.3</v>
      </c>
      <c r="E28" s="48">
        <v>29.7</v>
      </c>
      <c r="F28" s="48">
        <f t="shared" si="0"/>
        <v>-8.599999999999998</v>
      </c>
      <c r="G28" s="49">
        <f t="shared" si="1"/>
        <v>77.54569190600522</v>
      </c>
      <c r="H28" s="50"/>
    </row>
    <row r="29" spans="1:8" ht="18.75">
      <c r="A29" s="43" t="s">
        <v>107</v>
      </c>
      <c r="B29" s="16">
        <v>24060300</v>
      </c>
      <c r="C29" s="47" t="s">
        <v>42</v>
      </c>
      <c r="D29" s="48">
        <v>0</v>
      </c>
      <c r="E29" s="48">
        <v>2.3</v>
      </c>
      <c r="F29" s="48">
        <f t="shared" si="0"/>
        <v>2.3</v>
      </c>
      <c r="G29" s="49" t="e">
        <f t="shared" si="1"/>
        <v>#DIV/0!</v>
      </c>
      <c r="H29" s="50"/>
    </row>
    <row r="30" spans="1:8" ht="18.75" hidden="1">
      <c r="A30" s="43" t="s">
        <v>108</v>
      </c>
      <c r="B30" s="16">
        <v>24060600</v>
      </c>
      <c r="C30" s="47" t="s">
        <v>42</v>
      </c>
      <c r="D30" s="48">
        <v>0</v>
      </c>
      <c r="E30" s="48">
        <v>0</v>
      </c>
      <c r="F30" s="48">
        <f t="shared" si="0"/>
        <v>0</v>
      </c>
      <c r="G30" s="49" t="e">
        <f t="shared" si="1"/>
        <v>#DIV/0!</v>
      </c>
      <c r="H30" s="50"/>
    </row>
    <row r="31" spans="1:8" ht="18.75">
      <c r="A31" s="43" t="s">
        <v>51</v>
      </c>
      <c r="B31" s="16">
        <v>30000000</v>
      </c>
      <c r="C31" s="47" t="s">
        <v>20</v>
      </c>
      <c r="D31" s="48">
        <f>D32</f>
        <v>0</v>
      </c>
      <c r="E31" s="48">
        <f>E32</f>
        <v>24.2</v>
      </c>
      <c r="F31" s="48">
        <f t="shared" si="0"/>
        <v>24.2</v>
      </c>
      <c r="G31" s="49" t="e">
        <f t="shared" si="1"/>
        <v>#DIV/0!</v>
      </c>
      <c r="H31" s="50"/>
    </row>
    <row r="32" spans="1:8" ht="56.25">
      <c r="A32" s="43" t="s">
        <v>52</v>
      </c>
      <c r="B32" s="16">
        <v>31010200</v>
      </c>
      <c r="C32" s="47" t="s">
        <v>40</v>
      </c>
      <c r="D32" s="48">
        <v>0</v>
      </c>
      <c r="E32" s="48">
        <v>24.2</v>
      </c>
      <c r="F32" s="48">
        <f t="shared" si="0"/>
        <v>24.2</v>
      </c>
      <c r="G32" s="49" t="e">
        <f t="shared" si="1"/>
        <v>#DIV/0!</v>
      </c>
      <c r="H32" s="50"/>
    </row>
    <row r="33" spans="1:8" ht="37.5" customHeight="1">
      <c r="A33" s="92" t="s">
        <v>81</v>
      </c>
      <c r="B33" s="93"/>
      <c r="C33" s="93"/>
      <c r="D33" s="48">
        <f>D13+D22+D31</f>
        <v>67929.19999999998</v>
      </c>
      <c r="E33" s="48">
        <f>E13+E22+E31</f>
        <v>64573.19999999999</v>
      </c>
      <c r="F33" s="48">
        <f t="shared" si="0"/>
        <v>-3355.9999999999927</v>
      </c>
      <c r="G33" s="49">
        <f t="shared" si="1"/>
        <v>95.05956201456812</v>
      </c>
      <c r="H33" s="50"/>
    </row>
    <row r="34" spans="1:8" ht="20.25" customHeight="1">
      <c r="A34" s="43" t="s">
        <v>54</v>
      </c>
      <c r="B34" s="16">
        <v>40000000</v>
      </c>
      <c r="C34" s="47" t="s">
        <v>21</v>
      </c>
      <c r="D34" s="51">
        <f>D35+D38</f>
        <v>16421.7</v>
      </c>
      <c r="E34" s="51">
        <f>E35+E38</f>
        <v>15788.000000000002</v>
      </c>
      <c r="F34" s="51">
        <f t="shared" si="0"/>
        <v>-633.6999999999989</v>
      </c>
      <c r="G34" s="52">
        <f t="shared" si="1"/>
        <v>96.14108161761573</v>
      </c>
      <c r="H34" s="53">
        <f>E34/E33*100</f>
        <v>24.449771731925946</v>
      </c>
    </row>
    <row r="35" spans="1:8" ht="21.75" customHeight="1">
      <c r="A35" s="43" t="s">
        <v>55</v>
      </c>
      <c r="B35" s="16">
        <v>41020000</v>
      </c>
      <c r="C35" s="47" t="s">
        <v>22</v>
      </c>
      <c r="D35" s="51">
        <v>186.6</v>
      </c>
      <c r="E35" s="51">
        <v>186.6</v>
      </c>
      <c r="F35" s="51">
        <f t="shared" si="0"/>
        <v>0</v>
      </c>
      <c r="G35" s="52">
        <f t="shared" si="1"/>
        <v>100</v>
      </c>
      <c r="H35" s="54">
        <f>E35/E33*100</f>
        <v>0.28897437326940595</v>
      </c>
    </row>
    <row r="36" spans="1:8" ht="56.25" hidden="1">
      <c r="A36" s="43" t="s">
        <v>56</v>
      </c>
      <c r="B36" s="16">
        <v>41020601</v>
      </c>
      <c r="C36" s="47" t="s">
        <v>23</v>
      </c>
      <c r="D36" s="51"/>
      <c r="E36" s="51"/>
      <c r="F36" s="51">
        <f t="shared" si="0"/>
        <v>0</v>
      </c>
      <c r="G36" s="52" t="e">
        <f t="shared" si="1"/>
        <v>#DIV/0!</v>
      </c>
      <c r="H36" s="55"/>
    </row>
    <row r="37" spans="1:8" ht="75" hidden="1">
      <c r="A37" s="43" t="s">
        <v>102</v>
      </c>
      <c r="B37" s="16">
        <v>41021201</v>
      </c>
      <c r="C37" s="47" t="s">
        <v>103</v>
      </c>
      <c r="D37" s="51"/>
      <c r="E37" s="51"/>
      <c r="F37" s="51">
        <f t="shared" si="0"/>
        <v>0</v>
      </c>
      <c r="G37" s="52" t="e">
        <f t="shared" si="1"/>
        <v>#DIV/0!</v>
      </c>
      <c r="H37" s="55"/>
    </row>
    <row r="38" spans="1:8" ht="25.5" customHeight="1">
      <c r="A38" s="43" t="s">
        <v>57</v>
      </c>
      <c r="B38" s="16">
        <v>41030000</v>
      </c>
      <c r="C38" s="47" t="s">
        <v>24</v>
      </c>
      <c r="D38" s="51">
        <f>SUM(D39:D47)</f>
        <v>16235.100000000002</v>
      </c>
      <c r="E38" s="51">
        <f>SUM(E39:E47)</f>
        <v>15601.400000000001</v>
      </c>
      <c r="F38" s="51">
        <f t="shared" si="0"/>
        <v>-633.7000000000007</v>
      </c>
      <c r="G38" s="52">
        <f t="shared" si="1"/>
        <v>96.0967286927706</v>
      </c>
      <c r="H38" s="54">
        <f>E38/E33*100</f>
        <v>24.160797358656538</v>
      </c>
    </row>
    <row r="39" spans="1:8" ht="120.75" customHeight="1">
      <c r="A39" s="43" t="s">
        <v>58</v>
      </c>
      <c r="B39" s="16">
        <v>41030601</v>
      </c>
      <c r="C39" s="47" t="s">
        <v>77</v>
      </c>
      <c r="D39" s="48">
        <v>13974.4</v>
      </c>
      <c r="E39" s="48">
        <v>13449.9</v>
      </c>
      <c r="F39" s="48">
        <f t="shared" si="0"/>
        <v>-524.5</v>
      </c>
      <c r="G39" s="49">
        <f t="shared" si="1"/>
        <v>96.24670826654453</v>
      </c>
      <c r="H39" s="50"/>
    </row>
    <row r="40" spans="1:8" ht="171" customHeight="1">
      <c r="A40" s="43" t="s">
        <v>59</v>
      </c>
      <c r="B40" s="16">
        <v>41030801</v>
      </c>
      <c r="C40" s="47" t="s">
        <v>133</v>
      </c>
      <c r="D40" s="48">
        <v>1398.6</v>
      </c>
      <c r="E40" s="48">
        <v>1298.6</v>
      </c>
      <c r="F40" s="48">
        <f t="shared" si="0"/>
        <v>-100</v>
      </c>
      <c r="G40" s="49">
        <f t="shared" si="1"/>
        <v>92.84999284999284</v>
      </c>
      <c r="H40" s="50"/>
    </row>
    <row r="41" spans="1:8" ht="393.75">
      <c r="A41" s="43" t="s">
        <v>60</v>
      </c>
      <c r="B41" s="16">
        <v>41030901</v>
      </c>
      <c r="C41" s="47" t="s">
        <v>132</v>
      </c>
      <c r="D41" s="48">
        <v>351.5</v>
      </c>
      <c r="E41" s="48">
        <v>349.5</v>
      </c>
      <c r="F41" s="48">
        <f t="shared" si="0"/>
        <v>-2</v>
      </c>
      <c r="G41" s="49">
        <f t="shared" si="1"/>
        <v>99.43100995732574</v>
      </c>
      <c r="H41" s="50"/>
    </row>
    <row r="42" spans="1:8" ht="112.5">
      <c r="A42" s="43" t="s">
        <v>61</v>
      </c>
      <c r="B42" s="16">
        <v>41031001</v>
      </c>
      <c r="C42" s="47" t="s">
        <v>25</v>
      </c>
      <c r="D42" s="48">
        <v>0.2</v>
      </c>
      <c r="E42" s="48">
        <v>0.2</v>
      </c>
      <c r="F42" s="48">
        <f t="shared" si="0"/>
        <v>0</v>
      </c>
      <c r="G42" s="49">
        <f t="shared" si="1"/>
        <v>100</v>
      </c>
      <c r="H42" s="50"/>
    </row>
    <row r="43" spans="1:8" ht="18.75">
      <c r="A43" s="43" t="s">
        <v>62</v>
      </c>
      <c r="B43" s="16">
        <v>41035001</v>
      </c>
      <c r="C43" s="47" t="s">
        <v>112</v>
      </c>
      <c r="D43" s="48">
        <v>39.9</v>
      </c>
      <c r="E43" s="48">
        <v>39.9</v>
      </c>
      <c r="F43" s="48">
        <f t="shared" si="0"/>
        <v>0</v>
      </c>
      <c r="G43" s="49">
        <f t="shared" si="1"/>
        <v>100</v>
      </c>
      <c r="H43" s="50"/>
    </row>
    <row r="44" spans="1:8" ht="81.75" customHeight="1">
      <c r="A44" s="43" t="s">
        <v>63</v>
      </c>
      <c r="B44" s="16">
        <v>41035201</v>
      </c>
      <c r="C44" s="47" t="s">
        <v>26</v>
      </c>
      <c r="D44" s="48">
        <v>282.7</v>
      </c>
      <c r="E44" s="48">
        <v>277.7</v>
      </c>
      <c r="F44" s="48">
        <f t="shared" si="0"/>
        <v>-5</v>
      </c>
      <c r="G44" s="49">
        <f t="shared" si="1"/>
        <v>98.23134064379201</v>
      </c>
      <c r="H44" s="50"/>
    </row>
    <row r="45" spans="1:8" ht="86.25" customHeight="1">
      <c r="A45" s="43" t="s">
        <v>64</v>
      </c>
      <c r="B45" s="16">
        <v>41035601</v>
      </c>
      <c r="C45" s="47" t="s">
        <v>27</v>
      </c>
      <c r="D45" s="48">
        <v>54.2</v>
      </c>
      <c r="E45" s="48">
        <v>52</v>
      </c>
      <c r="F45" s="48">
        <f t="shared" si="0"/>
        <v>-2.200000000000003</v>
      </c>
      <c r="G45" s="49">
        <f t="shared" si="1"/>
        <v>95.9409594095941</v>
      </c>
      <c r="H45" s="50"/>
    </row>
    <row r="46" spans="1:8" ht="158.25" customHeight="1">
      <c r="A46" s="43" t="s">
        <v>109</v>
      </c>
      <c r="B46" s="16">
        <v>41035801</v>
      </c>
      <c r="C46" s="47" t="s">
        <v>123</v>
      </c>
      <c r="D46" s="48">
        <v>133.6</v>
      </c>
      <c r="E46" s="48">
        <v>133.6</v>
      </c>
      <c r="F46" s="48">
        <f t="shared" si="0"/>
        <v>0</v>
      </c>
      <c r="G46" s="49">
        <f t="shared" si="1"/>
        <v>100</v>
      </c>
      <c r="H46" s="50"/>
    </row>
    <row r="47" spans="1:8" ht="112.5" hidden="1">
      <c r="A47" s="43" t="s">
        <v>111</v>
      </c>
      <c r="B47" s="16">
        <v>41037001</v>
      </c>
      <c r="C47" s="47" t="s">
        <v>110</v>
      </c>
      <c r="D47" s="48"/>
      <c r="E47" s="48"/>
      <c r="F47" s="48">
        <f t="shared" si="0"/>
        <v>0</v>
      </c>
      <c r="G47" s="49" t="e">
        <f t="shared" si="1"/>
        <v>#DIV/0!</v>
      </c>
      <c r="H47" s="50"/>
    </row>
    <row r="48" spans="1:8" ht="37.5" customHeight="1">
      <c r="A48" s="92" t="s">
        <v>80</v>
      </c>
      <c r="B48" s="93"/>
      <c r="C48" s="93"/>
      <c r="D48" s="48">
        <f>D33+D34</f>
        <v>84350.89999999998</v>
      </c>
      <c r="E48" s="48">
        <f>E33+E34</f>
        <v>80361.2</v>
      </c>
      <c r="F48" s="48">
        <f t="shared" si="0"/>
        <v>-3989.6999999999825</v>
      </c>
      <c r="G48" s="49">
        <f t="shared" si="1"/>
        <v>95.27011567155776</v>
      </c>
      <c r="H48" s="50"/>
    </row>
    <row r="49" spans="1:8" s="57" customFormat="1" ht="24" customHeight="1">
      <c r="A49" s="97" t="s">
        <v>67</v>
      </c>
      <c r="B49" s="101"/>
      <c r="C49" s="101"/>
      <c r="D49" s="101"/>
      <c r="E49" s="101"/>
      <c r="F49" s="101"/>
      <c r="G49" s="101"/>
      <c r="H49" s="56"/>
    </row>
    <row r="50" spans="1:8" ht="18.75">
      <c r="A50" s="43">
        <v>1</v>
      </c>
      <c r="B50" s="16">
        <v>10000000</v>
      </c>
      <c r="C50" s="47" t="s">
        <v>2</v>
      </c>
      <c r="D50" s="48">
        <f>D51+D54+D58</f>
        <v>2056.5</v>
      </c>
      <c r="E50" s="48">
        <f>E51+E54+E58</f>
        <v>2651.0999999999995</v>
      </c>
      <c r="F50" s="48">
        <f aca="true" t="shared" si="2" ref="F50:F73">E50-D50</f>
        <v>594.5999999999995</v>
      </c>
      <c r="G50" s="49">
        <f aca="true" t="shared" si="3" ref="G50:G73">E50/D50*100</f>
        <v>128.91320204230485</v>
      </c>
      <c r="H50" s="50"/>
    </row>
    <row r="51" spans="1:8" ht="18.75">
      <c r="A51" s="43" t="s">
        <v>32</v>
      </c>
      <c r="B51" s="16">
        <v>12000000</v>
      </c>
      <c r="C51" s="47" t="s">
        <v>4</v>
      </c>
      <c r="D51" s="48">
        <f>D52+D53</f>
        <v>12.5</v>
      </c>
      <c r="E51" s="48">
        <f>E52+E53</f>
        <v>109</v>
      </c>
      <c r="F51" s="48">
        <f t="shared" si="2"/>
        <v>96.5</v>
      </c>
      <c r="G51" s="49">
        <f t="shared" si="3"/>
        <v>872.0000000000001</v>
      </c>
      <c r="H51" s="50"/>
    </row>
    <row r="52" spans="1:8" ht="66" customHeight="1">
      <c r="A52" s="43" t="s">
        <v>33</v>
      </c>
      <c r="B52" s="16">
        <v>12020000</v>
      </c>
      <c r="C52" s="47" t="s">
        <v>5</v>
      </c>
      <c r="D52" s="48"/>
      <c r="E52" s="48"/>
      <c r="F52" s="48">
        <f t="shared" si="2"/>
        <v>0</v>
      </c>
      <c r="G52" s="49" t="e">
        <f t="shared" si="3"/>
        <v>#DIV/0!</v>
      </c>
      <c r="H52" s="50"/>
    </row>
    <row r="53" spans="1:8" ht="43.5" customHeight="1">
      <c r="A53" s="43" t="s">
        <v>69</v>
      </c>
      <c r="B53" s="16">
        <v>12030000</v>
      </c>
      <c r="C53" s="47" t="s">
        <v>68</v>
      </c>
      <c r="D53" s="48">
        <v>12.5</v>
      </c>
      <c r="E53" s="48">
        <v>109</v>
      </c>
      <c r="F53" s="48">
        <f t="shared" si="2"/>
        <v>96.5</v>
      </c>
      <c r="G53" s="49">
        <f t="shared" si="3"/>
        <v>872.0000000000001</v>
      </c>
      <c r="H53" s="50"/>
    </row>
    <row r="54" spans="1:8" ht="18.75">
      <c r="A54" s="43" t="s">
        <v>35</v>
      </c>
      <c r="B54" s="16">
        <v>18000000</v>
      </c>
      <c r="C54" s="47" t="s">
        <v>8</v>
      </c>
      <c r="D54" s="48">
        <f>D56+D57+D55</f>
        <v>1944</v>
      </c>
      <c r="E54" s="48">
        <f>E56+E57+E55</f>
        <v>2466.9999999999995</v>
      </c>
      <c r="F54" s="48">
        <f>E54-D54</f>
        <v>522.9999999999995</v>
      </c>
      <c r="G54" s="49">
        <f>E54/D54*100</f>
        <v>126.90329218106993</v>
      </c>
      <c r="H54" s="50"/>
    </row>
    <row r="55" spans="1:8" ht="56.25">
      <c r="A55" s="43" t="s">
        <v>70</v>
      </c>
      <c r="B55" s="16">
        <v>18010100</v>
      </c>
      <c r="C55" s="47" t="s">
        <v>129</v>
      </c>
      <c r="D55" s="48">
        <v>0</v>
      </c>
      <c r="E55" s="48">
        <v>7.2</v>
      </c>
      <c r="F55" s="48">
        <f>E55-D55</f>
        <v>7.2</v>
      </c>
      <c r="G55" s="49" t="e">
        <f>E55/D55*100</f>
        <v>#DIV/0!</v>
      </c>
      <c r="H55" s="50"/>
    </row>
    <row r="56" spans="1:8" ht="115.5" customHeight="1">
      <c r="A56" s="43" t="s">
        <v>71</v>
      </c>
      <c r="B56" s="16">
        <v>18041500</v>
      </c>
      <c r="C56" s="58" t="s">
        <v>72</v>
      </c>
      <c r="D56" s="48">
        <v>19</v>
      </c>
      <c r="E56" s="48">
        <v>15.7</v>
      </c>
      <c r="F56" s="48">
        <f t="shared" si="2"/>
        <v>-3.3000000000000007</v>
      </c>
      <c r="G56" s="49">
        <f t="shared" si="3"/>
        <v>82.63157894736842</v>
      </c>
      <c r="H56" s="50"/>
    </row>
    <row r="57" spans="1:8" ht="18.75">
      <c r="A57" s="43" t="s">
        <v>128</v>
      </c>
      <c r="B57" s="16">
        <v>18050000</v>
      </c>
      <c r="C57" s="47" t="s">
        <v>10</v>
      </c>
      <c r="D57" s="48">
        <v>1925</v>
      </c>
      <c r="E57" s="48">
        <v>2444.1</v>
      </c>
      <c r="F57" s="48">
        <f t="shared" si="2"/>
        <v>519.0999999999999</v>
      </c>
      <c r="G57" s="49">
        <f t="shared" si="3"/>
        <v>126.96623376623377</v>
      </c>
      <c r="H57" s="50"/>
    </row>
    <row r="58" spans="1:8" ht="18.75">
      <c r="A58" s="43" t="s">
        <v>36</v>
      </c>
      <c r="B58" s="16">
        <v>19000000</v>
      </c>
      <c r="C58" s="47" t="s">
        <v>11</v>
      </c>
      <c r="D58" s="48">
        <f>D59+D60</f>
        <v>100</v>
      </c>
      <c r="E58" s="48">
        <f>E59+E60</f>
        <v>75.1</v>
      </c>
      <c r="F58" s="48">
        <f t="shared" si="2"/>
        <v>-24.900000000000006</v>
      </c>
      <c r="G58" s="49">
        <f t="shared" si="3"/>
        <v>75.1</v>
      </c>
      <c r="H58" s="50"/>
    </row>
    <row r="59" spans="1:8" ht="18.75">
      <c r="A59" s="43" t="s">
        <v>37</v>
      </c>
      <c r="B59" s="16">
        <v>19010000</v>
      </c>
      <c r="C59" s="47" t="s">
        <v>12</v>
      </c>
      <c r="D59" s="48">
        <v>100</v>
      </c>
      <c r="E59" s="48">
        <v>75.1</v>
      </c>
      <c r="F59" s="48">
        <f t="shared" si="2"/>
        <v>-24.900000000000006</v>
      </c>
      <c r="G59" s="49">
        <f t="shared" si="3"/>
        <v>75.1</v>
      </c>
      <c r="H59" s="50"/>
    </row>
    <row r="60" spans="1:8" ht="43.5" customHeight="1">
      <c r="A60" s="43" t="s">
        <v>73</v>
      </c>
      <c r="B60" s="16">
        <v>19050000</v>
      </c>
      <c r="C60" s="47" t="s">
        <v>13</v>
      </c>
      <c r="D60" s="48"/>
      <c r="E60" s="48"/>
      <c r="F60" s="48">
        <f t="shared" si="2"/>
        <v>0</v>
      </c>
      <c r="G60" s="49" t="e">
        <f t="shared" si="3"/>
        <v>#DIV/0!</v>
      </c>
      <c r="H60" s="50"/>
    </row>
    <row r="61" spans="1:8" ht="27" customHeight="1">
      <c r="A61" s="43" t="s">
        <v>45</v>
      </c>
      <c r="B61" s="16">
        <v>20000000</v>
      </c>
      <c r="C61" s="47" t="s">
        <v>14</v>
      </c>
      <c r="D61" s="48">
        <f>D62+D63</f>
        <v>2350.8</v>
      </c>
      <c r="E61" s="48">
        <f>E62+E63</f>
        <v>2175.8</v>
      </c>
      <c r="F61" s="48">
        <f t="shared" si="2"/>
        <v>-175</v>
      </c>
      <c r="G61" s="49">
        <f t="shared" si="3"/>
        <v>92.55572571039646</v>
      </c>
      <c r="H61" s="50"/>
    </row>
    <row r="62" spans="1:8" ht="56.25">
      <c r="A62" s="43" t="s">
        <v>46</v>
      </c>
      <c r="B62" s="16">
        <v>24170000</v>
      </c>
      <c r="C62" s="47" t="s">
        <v>113</v>
      </c>
      <c r="D62" s="48">
        <v>35</v>
      </c>
      <c r="E62" s="48">
        <v>50.8</v>
      </c>
      <c r="F62" s="48">
        <f t="shared" si="2"/>
        <v>15.799999999999997</v>
      </c>
      <c r="G62" s="49">
        <f t="shared" si="3"/>
        <v>145.14285714285714</v>
      </c>
      <c r="H62" s="50"/>
    </row>
    <row r="63" spans="1:8" ht="27" customHeight="1">
      <c r="A63" s="43" t="s">
        <v>47</v>
      </c>
      <c r="B63" s="16">
        <v>25000000</v>
      </c>
      <c r="C63" s="47" t="s">
        <v>19</v>
      </c>
      <c r="D63" s="48">
        <v>2315.8</v>
      </c>
      <c r="E63" s="48">
        <v>2125</v>
      </c>
      <c r="F63" s="48">
        <f t="shared" si="2"/>
        <v>-190.80000000000018</v>
      </c>
      <c r="G63" s="49">
        <f t="shared" si="3"/>
        <v>91.76094654115208</v>
      </c>
      <c r="H63" s="50"/>
    </row>
    <row r="64" spans="1:8" ht="75">
      <c r="A64" s="43" t="s">
        <v>51</v>
      </c>
      <c r="B64" s="16">
        <v>31030000</v>
      </c>
      <c r="C64" s="47" t="s">
        <v>97</v>
      </c>
      <c r="D64" s="48"/>
      <c r="E64" s="48">
        <v>31.1</v>
      </c>
      <c r="F64" s="48">
        <f t="shared" si="2"/>
        <v>31.1</v>
      </c>
      <c r="G64" s="49" t="e">
        <f t="shared" si="3"/>
        <v>#DIV/0!</v>
      </c>
      <c r="H64" s="50"/>
    </row>
    <row r="65" spans="1:8" ht="84" customHeight="1">
      <c r="A65" s="43" t="s">
        <v>75</v>
      </c>
      <c r="B65" s="16">
        <v>50110000</v>
      </c>
      <c r="C65" s="59" t="s">
        <v>83</v>
      </c>
      <c r="D65" s="48">
        <v>32.9</v>
      </c>
      <c r="E65" s="48">
        <v>21.2</v>
      </c>
      <c r="F65" s="48">
        <f t="shared" si="2"/>
        <v>-11.7</v>
      </c>
      <c r="G65" s="49">
        <f t="shared" si="3"/>
        <v>64.43768996960486</v>
      </c>
      <c r="H65" s="50"/>
    </row>
    <row r="66" spans="1:8" ht="57" customHeight="1">
      <c r="A66" s="92" t="s">
        <v>82</v>
      </c>
      <c r="B66" s="93"/>
      <c r="C66" s="93"/>
      <c r="D66" s="48">
        <f>D50+D61+D65+D64</f>
        <v>4440.2</v>
      </c>
      <c r="E66" s="48">
        <f>E50+E61+E65+E64</f>
        <v>4879.2</v>
      </c>
      <c r="F66" s="48">
        <f t="shared" si="2"/>
        <v>439</v>
      </c>
      <c r="G66" s="49">
        <f t="shared" si="3"/>
        <v>109.8869420296383</v>
      </c>
      <c r="H66" s="50"/>
    </row>
    <row r="67" spans="1:8" ht="30" customHeight="1">
      <c r="A67" s="43" t="s">
        <v>75</v>
      </c>
      <c r="B67" s="16">
        <v>41030000</v>
      </c>
      <c r="C67" s="47" t="s">
        <v>24</v>
      </c>
      <c r="D67" s="48">
        <f>SUM(D68:D71)</f>
        <v>3658.8999999999996</v>
      </c>
      <c r="E67" s="48">
        <f>SUM(E68:E71)</f>
        <v>3473.8999999999996</v>
      </c>
      <c r="F67" s="48">
        <f t="shared" si="2"/>
        <v>-185</v>
      </c>
      <c r="G67" s="49">
        <f t="shared" si="3"/>
        <v>94.94383557899914</v>
      </c>
      <c r="H67" s="53">
        <f>E67/E66*100</f>
        <v>71.198147237252</v>
      </c>
    </row>
    <row r="68" spans="1:8" ht="93" customHeight="1">
      <c r="A68" s="43" t="s">
        <v>55</v>
      </c>
      <c r="B68" s="16">
        <v>41034401</v>
      </c>
      <c r="C68" s="47" t="s">
        <v>98</v>
      </c>
      <c r="D68" s="48">
        <v>543.2</v>
      </c>
      <c r="E68" s="48">
        <v>452.7</v>
      </c>
      <c r="F68" s="48">
        <f t="shared" si="2"/>
        <v>-90.50000000000006</v>
      </c>
      <c r="G68" s="49">
        <f t="shared" si="3"/>
        <v>83.33946980854196</v>
      </c>
      <c r="H68" s="50"/>
    </row>
    <row r="69" spans="1:8" ht="122.25" customHeight="1">
      <c r="A69" s="43" t="s">
        <v>57</v>
      </c>
      <c r="B69" s="16">
        <v>41035001</v>
      </c>
      <c r="C69" s="47" t="s">
        <v>134</v>
      </c>
      <c r="D69" s="48">
        <v>386</v>
      </c>
      <c r="E69" s="48">
        <v>340.4</v>
      </c>
      <c r="F69" s="48">
        <f t="shared" si="2"/>
        <v>-45.60000000000002</v>
      </c>
      <c r="G69" s="49">
        <f t="shared" si="3"/>
        <v>88.18652849740933</v>
      </c>
      <c r="H69" s="50"/>
    </row>
    <row r="70" spans="1:8" ht="110.25" customHeight="1">
      <c r="A70" s="43" t="s">
        <v>99</v>
      </c>
      <c r="B70" s="16">
        <v>41035101</v>
      </c>
      <c r="C70" s="47" t="s">
        <v>84</v>
      </c>
      <c r="D70" s="48">
        <v>2229.7</v>
      </c>
      <c r="E70" s="48">
        <v>2229.7</v>
      </c>
      <c r="F70" s="48">
        <f>E70-D70</f>
        <v>0</v>
      </c>
      <c r="G70" s="49">
        <f>E70/D70*100</f>
        <v>100</v>
      </c>
      <c r="H70" s="50"/>
    </row>
    <row r="71" spans="1:8" ht="289.5" customHeight="1">
      <c r="A71" s="43" t="s">
        <v>127</v>
      </c>
      <c r="B71" s="16">
        <v>41036601</v>
      </c>
      <c r="C71" s="47" t="s">
        <v>135</v>
      </c>
      <c r="D71" s="48">
        <v>500</v>
      </c>
      <c r="E71" s="48">
        <v>451.1</v>
      </c>
      <c r="F71" s="48">
        <f t="shared" si="2"/>
        <v>-48.89999999999998</v>
      </c>
      <c r="G71" s="49">
        <f t="shared" si="3"/>
        <v>90.22</v>
      </c>
      <c r="H71" s="50"/>
    </row>
    <row r="72" spans="1:8" ht="45.75" customHeight="1">
      <c r="A72" s="92" t="s">
        <v>85</v>
      </c>
      <c r="B72" s="93"/>
      <c r="C72" s="93"/>
      <c r="D72" s="48">
        <f>D66+D67</f>
        <v>8099.099999999999</v>
      </c>
      <c r="E72" s="48">
        <f>E66+E67</f>
        <v>8353.099999999999</v>
      </c>
      <c r="F72" s="48">
        <f t="shared" si="2"/>
        <v>253.9999999999991</v>
      </c>
      <c r="G72" s="49">
        <f t="shared" si="3"/>
        <v>103.13615093035027</v>
      </c>
      <c r="H72" s="50"/>
    </row>
    <row r="73" spans="1:8" ht="45" customHeight="1">
      <c r="A73" s="92" t="s">
        <v>136</v>
      </c>
      <c r="B73" s="93"/>
      <c r="C73" s="93"/>
      <c r="D73" s="48">
        <f>D48+D72</f>
        <v>92449.99999999999</v>
      </c>
      <c r="E73" s="48">
        <f>E48+E72</f>
        <v>88714.29999999999</v>
      </c>
      <c r="F73" s="48">
        <f t="shared" si="2"/>
        <v>-3735.699999999997</v>
      </c>
      <c r="G73" s="49">
        <f t="shared" si="3"/>
        <v>95.959221200649</v>
      </c>
      <c r="H73" s="50"/>
    </row>
    <row r="74" spans="1:8" ht="33.75" customHeight="1" hidden="1">
      <c r="A74" s="84" t="s">
        <v>131</v>
      </c>
      <c r="B74" s="85"/>
      <c r="C74" s="86"/>
      <c r="D74" s="60">
        <f>SUM(D67+D34)</f>
        <v>20080.6</v>
      </c>
      <c r="E74" s="60">
        <f>SUM(E67+E34)</f>
        <v>19261.9</v>
      </c>
      <c r="F74" s="60"/>
      <c r="G74" s="61"/>
      <c r="H74" s="53">
        <f>E74/E73*100</f>
        <v>21.712283138118664</v>
      </c>
    </row>
    <row r="75" spans="1:7" s="22" customFormat="1" ht="89.25" customHeight="1">
      <c r="A75" s="69" t="s">
        <v>89</v>
      </c>
      <c r="B75" s="69"/>
      <c r="C75" s="69"/>
      <c r="D75" s="31"/>
      <c r="E75" s="31"/>
      <c r="F75" s="45" t="s">
        <v>92</v>
      </c>
      <c r="G75" s="45"/>
    </row>
    <row r="76" spans="1:6" ht="18.75">
      <c r="A76" s="62"/>
      <c r="B76" s="66"/>
      <c r="C76" s="57"/>
      <c r="D76" s="63"/>
      <c r="E76" s="63"/>
      <c r="F76" s="63"/>
    </row>
    <row r="77" spans="1:6" ht="18.75">
      <c r="A77" s="62"/>
      <c r="B77" s="66"/>
      <c r="C77" s="57"/>
      <c r="D77" s="63"/>
      <c r="E77" s="63"/>
      <c r="F77" s="63"/>
    </row>
    <row r="78" spans="1:6" ht="18.75">
      <c r="A78" s="62"/>
      <c r="B78" s="66"/>
      <c r="C78" s="57"/>
      <c r="D78" s="63"/>
      <c r="E78" s="63"/>
      <c r="F78" s="63"/>
    </row>
    <row r="79" spans="1:6" ht="18.75">
      <c r="A79" s="62"/>
      <c r="B79" s="66"/>
      <c r="C79" s="57"/>
      <c r="D79" s="63"/>
      <c r="E79" s="63"/>
      <c r="F79" s="63"/>
    </row>
    <row r="80" spans="1:6" ht="18.75">
      <c r="A80" s="62"/>
      <c r="B80" s="66"/>
      <c r="C80" s="57"/>
      <c r="D80" s="63"/>
      <c r="E80" s="63"/>
      <c r="F80" s="63"/>
    </row>
    <row r="81" spans="1:6" ht="18.75">
      <c r="A81" s="62"/>
      <c r="B81" s="66"/>
      <c r="C81" s="57"/>
      <c r="D81" s="63"/>
      <c r="E81" s="63"/>
      <c r="F81" s="63"/>
    </row>
    <row r="82" spans="1:6" ht="18.75">
      <c r="A82" s="62"/>
      <c r="B82" s="66"/>
      <c r="C82" s="57"/>
      <c r="D82" s="63"/>
      <c r="E82" s="63"/>
      <c r="F82" s="63"/>
    </row>
    <row r="83" spans="1:6" ht="18.75">
      <c r="A83" s="62"/>
      <c r="B83" s="66"/>
      <c r="C83" s="57"/>
      <c r="D83" s="63"/>
      <c r="E83" s="63"/>
      <c r="F83" s="63"/>
    </row>
    <row r="84" spans="1:6" ht="18.75">
      <c r="A84" s="62"/>
      <c r="B84" s="66"/>
      <c r="C84" s="57"/>
      <c r="D84" s="63"/>
      <c r="E84" s="63"/>
      <c r="F84" s="63"/>
    </row>
    <row r="85" spans="1:6" ht="18.75">
      <c r="A85" s="62"/>
      <c r="B85" s="66"/>
      <c r="C85" s="57"/>
      <c r="D85" s="63"/>
      <c r="E85" s="63"/>
      <c r="F85" s="63"/>
    </row>
    <row r="86" spans="1:6" ht="18.75">
      <c r="A86" s="62"/>
      <c r="B86" s="66"/>
      <c r="C86" s="57"/>
      <c r="D86" s="63"/>
      <c r="E86" s="63"/>
      <c r="F86" s="63"/>
    </row>
    <row r="87" spans="1:6" ht="18.75">
      <c r="A87" s="62"/>
      <c r="B87" s="66"/>
      <c r="C87" s="57"/>
      <c r="D87" s="63"/>
      <c r="E87" s="63"/>
      <c r="F87" s="63"/>
    </row>
    <row r="88" spans="1:6" ht="18.75">
      <c r="A88" s="62"/>
      <c r="B88" s="66"/>
      <c r="C88" s="57"/>
      <c r="D88" s="63"/>
      <c r="E88" s="63"/>
      <c r="F88" s="63"/>
    </row>
    <row r="89" spans="1:6" ht="18.75">
      <c r="A89" s="62"/>
      <c r="B89" s="66"/>
      <c r="C89" s="57"/>
      <c r="D89" s="63"/>
      <c r="E89" s="63"/>
      <c r="F89" s="63"/>
    </row>
    <row r="90" spans="1:6" ht="18.75">
      <c r="A90" s="62"/>
      <c r="B90" s="66"/>
      <c r="C90" s="57"/>
      <c r="D90" s="63"/>
      <c r="E90" s="63"/>
      <c r="F90" s="63"/>
    </row>
    <row r="91" spans="1:6" ht="18.75">
      <c r="A91" s="62"/>
      <c r="B91" s="66"/>
      <c r="C91" s="57"/>
      <c r="D91" s="63"/>
      <c r="E91" s="63"/>
      <c r="F91" s="63"/>
    </row>
  </sheetData>
  <mergeCells count="22">
    <mergeCell ref="A73:C73"/>
    <mergeCell ref="A75:C75"/>
    <mergeCell ref="F75:G75"/>
    <mergeCell ref="A48:C48"/>
    <mergeCell ref="A49:G49"/>
    <mergeCell ref="A66:C66"/>
    <mergeCell ref="A72:C72"/>
    <mergeCell ref="A6:G6"/>
    <mergeCell ref="A5:G5"/>
    <mergeCell ref="H8:H10"/>
    <mergeCell ref="B4:G4"/>
    <mergeCell ref="A8:A10"/>
    <mergeCell ref="A74:C74"/>
    <mergeCell ref="E1:F1"/>
    <mergeCell ref="E8:E10"/>
    <mergeCell ref="F8:F10"/>
    <mergeCell ref="D8:D10"/>
    <mergeCell ref="A33:C33"/>
    <mergeCell ref="A12:G12"/>
    <mergeCell ref="B8:B10"/>
    <mergeCell ref="C8:C10"/>
    <mergeCell ref="G8:G10"/>
  </mergeCells>
  <printOptions horizontalCentered="1"/>
  <pageMargins left="1.3779527559055118" right="0.3937007874015748" top="0.7874015748031497" bottom="0.3937007874015748" header="0" footer="0"/>
  <pageSetup fitToHeight="2" horizontalDpi="600" verticalDpi="600" orientation="portrait" paperSize="9" scale="64" r:id="rId1"/>
  <rowBreaks count="3" manualBreakCount="3">
    <brk id="38" max="6" man="1"/>
    <brk id="45" max="6" man="1"/>
    <brk id="6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view="pageBreakPreview" zoomScaleSheetLayoutView="100" workbookViewId="0" topLeftCell="A1">
      <selection activeCell="C12" sqref="C12"/>
    </sheetView>
  </sheetViews>
  <sheetFormatPr defaultColWidth="9.00390625" defaultRowHeight="12.75"/>
  <cols>
    <col min="1" max="1" width="7.25390625" style="27" customWidth="1"/>
    <col min="2" max="2" width="11.125" style="0" bestFit="1" customWidth="1"/>
    <col min="3" max="3" width="47.875" style="0" customWidth="1"/>
    <col min="4" max="4" width="16.25390625" style="2" customWidth="1"/>
    <col min="5" max="5" width="18.875" style="2" customWidth="1"/>
    <col min="6" max="6" width="14.125" style="2" customWidth="1"/>
    <col min="7" max="7" width="15.00390625" style="4" customWidth="1"/>
  </cols>
  <sheetData>
    <row r="1" spans="2:7" ht="23.25">
      <c r="B1" s="22"/>
      <c r="C1" s="22"/>
      <c r="D1" s="105" t="s">
        <v>95</v>
      </c>
      <c r="E1" s="105"/>
      <c r="F1" s="105"/>
      <c r="G1" s="105"/>
    </row>
    <row r="2" spans="2:7" ht="23.25">
      <c r="B2" s="22"/>
      <c r="C2" s="22"/>
      <c r="D2" s="30" t="s">
        <v>88</v>
      </c>
      <c r="E2" s="30"/>
      <c r="F2" s="30"/>
      <c r="G2" s="30"/>
    </row>
    <row r="3" spans="2:7" ht="23.25">
      <c r="B3" s="22"/>
      <c r="C3" s="22"/>
      <c r="D3" s="30" t="s">
        <v>114</v>
      </c>
      <c r="E3" s="30"/>
      <c r="F3" s="30"/>
      <c r="G3" s="30"/>
    </row>
    <row r="4" spans="2:7" ht="23.25">
      <c r="B4" s="22"/>
      <c r="C4" s="22"/>
      <c r="D4" s="72"/>
      <c r="E4" s="72"/>
      <c r="F4" s="72"/>
      <c r="G4" s="72"/>
    </row>
    <row r="5" spans="1:7" ht="23.25">
      <c r="A5" s="23"/>
      <c r="B5" s="71"/>
      <c r="C5" s="71"/>
      <c r="D5" s="71"/>
      <c r="E5" s="71"/>
      <c r="F5" s="71"/>
      <c r="G5" s="71"/>
    </row>
    <row r="6" spans="1:7" ht="23.25">
      <c r="A6" s="71" t="s">
        <v>86</v>
      </c>
      <c r="B6" s="71"/>
      <c r="C6" s="71"/>
      <c r="D6" s="71"/>
      <c r="E6" s="71"/>
      <c r="F6" s="71"/>
      <c r="G6" s="71"/>
    </row>
    <row r="7" spans="1:7" ht="23.25">
      <c r="A7" s="71" t="s">
        <v>115</v>
      </c>
      <c r="B7" s="71"/>
      <c r="C7" s="71"/>
      <c r="D7" s="71"/>
      <c r="E7" s="71"/>
      <c r="F7" s="71"/>
      <c r="G7" s="71"/>
    </row>
    <row r="8" spans="1:7" ht="15.75">
      <c r="A8" s="23"/>
      <c r="B8" s="10"/>
      <c r="C8" s="10"/>
      <c r="D8" s="11"/>
      <c r="E8" s="11"/>
      <c r="F8" s="11"/>
      <c r="G8" s="12" t="s">
        <v>53</v>
      </c>
    </row>
    <row r="9" spans="1:12" ht="12.75">
      <c r="A9" s="80" t="s">
        <v>31</v>
      </c>
      <c r="B9" s="46" t="s">
        <v>0</v>
      </c>
      <c r="C9" s="46" t="s">
        <v>1</v>
      </c>
      <c r="D9" s="76" t="s">
        <v>116</v>
      </c>
      <c r="E9" s="73" t="s">
        <v>117</v>
      </c>
      <c r="F9" s="73" t="s">
        <v>29</v>
      </c>
      <c r="G9" s="83" t="s">
        <v>30</v>
      </c>
      <c r="H9" s="1"/>
      <c r="I9" s="1"/>
      <c r="J9" s="1"/>
      <c r="K9" s="1"/>
      <c r="L9" s="1"/>
    </row>
    <row r="10" spans="1:12" ht="12.75" customHeight="1">
      <c r="A10" s="81"/>
      <c r="B10" s="46"/>
      <c r="C10" s="46"/>
      <c r="D10" s="76"/>
      <c r="E10" s="74"/>
      <c r="F10" s="74"/>
      <c r="G10" s="83"/>
      <c r="H10" s="1"/>
      <c r="I10" s="1"/>
      <c r="J10" s="1"/>
      <c r="K10" s="1"/>
      <c r="L10" s="1"/>
    </row>
    <row r="11" spans="1:12" ht="57.75" customHeight="1">
      <c r="A11" s="82"/>
      <c r="B11" s="46"/>
      <c r="C11" s="46"/>
      <c r="D11" s="76"/>
      <c r="E11" s="75"/>
      <c r="F11" s="75"/>
      <c r="G11" s="83"/>
      <c r="H11" s="1"/>
      <c r="I11" s="1"/>
      <c r="J11" s="1"/>
      <c r="K11" s="1"/>
      <c r="L11" s="1"/>
    </row>
    <row r="12" spans="1:12" ht="15.75">
      <c r="A12" s="14" t="s">
        <v>65</v>
      </c>
      <c r="B12" s="13">
        <v>2</v>
      </c>
      <c r="C12" s="13">
        <v>3</v>
      </c>
      <c r="D12" s="14">
        <v>4</v>
      </c>
      <c r="E12" s="14">
        <v>5</v>
      </c>
      <c r="F12" s="14">
        <v>6</v>
      </c>
      <c r="G12" s="15">
        <v>7</v>
      </c>
      <c r="H12" s="1"/>
      <c r="I12" s="1"/>
      <c r="J12" s="1"/>
      <c r="K12" s="1"/>
      <c r="L12" s="1"/>
    </row>
    <row r="13" spans="1:12" ht="15.75">
      <c r="A13" s="77" t="s">
        <v>66</v>
      </c>
      <c r="B13" s="78"/>
      <c r="C13" s="78"/>
      <c r="D13" s="78"/>
      <c r="E13" s="78"/>
      <c r="F13" s="78"/>
      <c r="G13" s="79"/>
      <c r="H13" s="1"/>
      <c r="I13" s="1"/>
      <c r="J13" s="1"/>
      <c r="K13" s="1"/>
      <c r="L13" s="1"/>
    </row>
    <row r="14" spans="1:7" ht="25.5" customHeight="1">
      <c r="A14" s="14">
        <v>1</v>
      </c>
      <c r="B14" s="16">
        <v>10000000</v>
      </c>
      <c r="C14" s="17" t="s">
        <v>2</v>
      </c>
      <c r="D14" s="18">
        <f>D15+D16+D17+D19+D20+D23</f>
        <v>10234.4</v>
      </c>
      <c r="E14" s="18">
        <f>E15+E16+E17+E19+E20+E23</f>
        <v>10876.699999999999</v>
      </c>
      <c r="F14" s="18">
        <f>E14-D14</f>
        <v>642.2999999999993</v>
      </c>
      <c r="G14" s="26">
        <f>E14/D14*100</f>
        <v>106.27589306652074</v>
      </c>
    </row>
    <row r="15" spans="1:7" ht="27" customHeight="1">
      <c r="A15" s="14" t="s">
        <v>32</v>
      </c>
      <c r="B15" s="16">
        <v>11010000</v>
      </c>
      <c r="C15" s="17" t="s">
        <v>3</v>
      </c>
      <c r="D15" s="18"/>
      <c r="E15" s="18"/>
      <c r="F15" s="18">
        <f aca="true" t="shared" si="0" ref="F15:F73">E15-D15</f>
        <v>0</v>
      </c>
      <c r="G15" s="26" t="e">
        <f aca="true" t="shared" si="1" ref="G15:G50">E15/D15*100</f>
        <v>#DIV/0!</v>
      </c>
    </row>
    <row r="16" spans="1:7" ht="36" customHeight="1">
      <c r="A16" s="14" t="s">
        <v>35</v>
      </c>
      <c r="B16" s="16">
        <v>11020201</v>
      </c>
      <c r="C16" s="17" t="s">
        <v>34</v>
      </c>
      <c r="D16" s="18"/>
      <c r="E16" s="18"/>
      <c r="F16" s="18">
        <f t="shared" si="0"/>
        <v>0</v>
      </c>
      <c r="G16" s="26" t="e">
        <f t="shared" si="1"/>
        <v>#DIV/0!</v>
      </c>
    </row>
    <row r="17" spans="1:7" ht="35.25" customHeight="1">
      <c r="A17" s="14" t="s">
        <v>36</v>
      </c>
      <c r="B17" s="16">
        <v>13000000</v>
      </c>
      <c r="C17" s="17" t="s">
        <v>6</v>
      </c>
      <c r="D17" s="18">
        <f>D18</f>
        <v>10234.4</v>
      </c>
      <c r="E17" s="18">
        <f>E18</f>
        <v>10876.8</v>
      </c>
      <c r="F17" s="18">
        <f t="shared" si="0"/>
        <v>642.3999999999996</v>
      </c>
      <c r="G17" s="26">
        <f t="shared" si="1"/>
        <v>106.2768701633706</v>
      </c>
    </row>
    <row r="18" spans="1:7" ht="25.5" customHeight="1">
      <c r="A18" s="14" t="s">
        <v>37</v>
      </c>
      <c r="B18" s="16">
        <v>13050000</v>
      </c>
      <c r="C18" s="17" t="s">
        <v>7</v>
      </c>
      <c r="D18" s="18">
        <v>10234.4</v>
      </c>
      <c r="E18" s="18">
        <v>10876.8</v>
      </c>
      <c r="F18" s="18">
        <f t="shared" si="0"/>
        <v>642.3999999999996</v>
      </c>
      <c r="G18" s="26">
        <f t="shared" si="1"/>
        <v>106.2768701633706</v>
      </c>
    </row>
    <row r="19" spans="1:7" s="5" customFormat="1" ht="15.75">
      <c r="A19" s="14" t="s">
        <v>38</v>
      </c>
      <c r="B19" s="16">
        <v>16010200</v>
      </c>
      <c r="C19" s="17" t="s">
        <v>93</v>
      </c>
      <c r="D19" s="18">
        <v>0</v>
      </c>
      <c r="E19" s="18">
        <v>-0.1</v>
      </c>
      <c r="F19" s="18">
        <f t="shared" si="0"/>
        <v>-0.1</v>
      </c>
      <c r="G19" s="26" t="e">
        <f t="shared" si="1"/>
        <v>#DIV/0!</v>
      </c>
    </row>
    <row r="20" spans="1:7" ht="23.25" customHeight="1">
      <c r="A20" s="14" t="s">
        <v>39</v>
      </c>
      <c r="B20" s="16">
        <v>18000000</v>
      </c>
      <c r="C20" s="17" t="s">
        <v>8</v>
      </c>
      <c r="D20" s="18">
        <f>D21+D22</f>
        <v>0</v>
      </c>
      <c r="E20" s="18">
        <f>E21+E22</f>
        <v>0</v>
      </c>
      <c r="F20" s="18">
        <f t="shared" si="0"/>
        <v>0</v>
      </c>
      <c r="G20" s="26" t="e">
        <f t="shared" si="1"/>
        <v>#DIV/0!</v>
      </c>
    </row>
    <row r="21" spans="1:7" ht="15.75">
      <c r="A21" s="14" t="s">
        <v>43</v>
      </c>
      <c r="B21" s="16">
        <v>18030000</v>
      </c>
      <c r="C21" s="17" t="s">
        <v>87</v>
      </c>
      <c r="D21" s="18"/>
      <c r="E21" s="18"/>
      <c r="F21" s="18">
        <f t="shared" si="0"/>
        <v>0</v>
      </c>
      <c r="G21" s="26" t="e">
        <f t="shared" si="1"/>
        <v>#DIV/0!</v>
      </c>
    </row>
    <row r="22" spans="1:7" ht="31.5">
      <c r="A22" s="14" t="s">
        <v>44</v>
      </c>
      <c r="B22" s="16">
        <v>18040000</v>
      </c>
      <c r="C22" s="17" t="s">
        <v>9</v>
      </c>
      <c r="D22" s="18"/>
      <c r="E22" s="18"/>
      <c r="F22" s="18">
        <f t="shared" si="0"/>
        <v>0</v>
      </c>
      <c r="G22" s="26" t="e">
        <f t="shared" si="1"/>
        <v>#DIV/0!</v>
      </c>
    </row>
    <row r="23" spans="1:7" ht="15.75">
      <c r="A23" s="14" t="s">
        <v>105</v>
      </c>
      <c r="B23" s="16">
        <v>19040100</v>
      </c>
      <c r="C23" s="17" t="s">
        <v>104</v>
      </c>
      <c r="D23" s="18"/>
      <c r="E23" s="18"/>
      <c r="F23" s="18">
        <f t="shared" si="0"/>
        <v>0</v>
      </c>
      <c r="G23" s="26" t="e">
        <f t="shared" si="1"/>
        <v>#DIV/0!</v>
      </c>
    </row>
    <row r="24" spans="1:7" ht="21.75" customHeight="1">
      <c r="A24" s="14" t="s">
        <v>45</v>
      </c>
      <c r="B24" s="16">
        <v>20000000</v>
      </c>
      <c r="C24" s="17" t="s">
        <v>14</v>
      </c>
      <c r="D24" s="18">
        <f>SUM(D25:D32)</f>
        <v>0</v>
      </c>
      <c r="E24" s="18">
        <f>SUM(E25:E32)</f>
        <v>0</v>
      </c>
      <c r="F24" s="18">
        <f t="shared" si="0"/>
        <v>0</v>
      </c>
      <c r="G24" s="26" t="e">
        <f t="shared" si="1"/>
        <v>#DIV/0!</v>
      </c>
    </row>
    <row r="25" spans="1:7" s="3" customFormat="1" ht="38.25" customHeight="1">
      <c r="A25" s="14" t="s">
        <v>46</v>
      </c>
      <c r="B25" s="16">
        <v>21080500</v>
      </c>
      <c r="C25" s="17" t="s">
        <v>42</v>
      </c>
      <c r="D25" s="18"/>
      <c r="E25" s="18"/>
      <c r="F25" s="18">
        <f t="shared" si="0"/>
        <v>0</v>
      </c>
      <c r="G25" s="26" t="e">
        <f t="shared" si="1"/>
        <v>#DIV/0!</v>
      </c>
    </row>
    <row r="26" spans="1:7" s="3" customFormat="1" ht="78.75">
      <c r="A26" s="14" t="s">
        <v>47</v>
      </c>
      <c r="B26" s="16">
        <v>21080900</v>
      </c>
      <c r="C26" s="17" t="s">
        <v>41</v>
      </c>
      <c r="D26" s="18"/>
      <c r="E26" s="18"/>
      <c r="F26" s="18">
        <f aca="true" t="shared" si="2" ref="F26:F35">E26-D26</f>
        <v>0</v>
      </c>
      <c r="G26" s="26" t="e">
        <f aca="true" t="shared" si="3" ref="G26:G35">E26/D26*100</f>
        <v>#DIV/0!</v>
      </c>
    </row>
    <row r="27" spans="1:7" ht="25.5" customHeight="1">
      <c r="A27" s="14" t="s">
        <v>48</v>
      </c>
      <c r="B27" s="16">
        <v>21081100</v>
      </c>
      <c r="C27" s="17" t="s">
        <v>15</v>
      </c>
      <c r="D27" s="18"/>
      <c r="E27" s="18"/>
      <c r="F27" s="18">
        <f t="shared" si="2"/>
        <v>0</v>
      </c>
      <c r="G27" s="26" t="e">
        <f t="shared" si="3"/>
        <v>#DIV/0!</v>
      </c>
    </row>
    <row r="28" spans="1:7" ht="47.25">
      <c r="A28" s="14" t="s">
        <v>49</v>
      </c>
      <c r="B28" s="16">
        <v>22010300</v>
      </c>
      <c r="C28" s="17" t="s">
        <v>16</v>
      </c>
      <c r="D28" s="18"/>
      <c r="E28" s="18"/>
      <c r="F28" s="18">
        <f t="shared" si="2"/>
        <v>0</v>
      </c>
      <c r="G28" s="26" t="e">
        <f t="shared" si="3"/>
        <v>#DIV/0!</v>
      </c>
    </row>
    <row r="29" spans="1:7" ht="61.5" customHeight="1">
      <c r="A29" s="14" t="s">
        <v>50</v>
      </c>
      <c r="B29" s="16">
        <v>22080400</v>
      </c>
      <c r="C29" s="17" t="s">
        <v>17</v>
      </c>
      <c r="D29" s="18"/>
      <c r="E29" s="18"/>
      <c r="F29" s="18">
        <f t="shared" si="2"/>
        <v>0</v>
      </c>
      <c r="G29" s="26" t="e">
        <f t="shared" si="3"/>
        <v>#DIV/0!</v>
      </c>
    </row>
    <row r="30" spans="1:7" ht="15.75">
      <c r="A30" s="14" t="s">
        <v>106</v>
      </c>
      <c r="B30" s="16">
        <v>22090000</v>
      </c>
      <c r="C30" s="17" t="s">
        <v>18</v>
      </c>
      <c r="D30" s="18"/>
      <c r="E30" s="18"/>
      <c r="F30" s="18">
        <f t="shared" si="2"/>
        <v>0</v>
      </c>
      <c r="G30" s="26" t="e">
        <f t="shared" si="3"/>
        <v>#DIV/0!</v>
      </c>
    </row>
    <row r="31" spans="1:7" ht="15.75">
      <c r="A31" s="14" t="s">
        <v>107</v>
      </c>
      <c r="B31" s="16">
        <v>24060300</v>
      </c>
      <c r="C31" s="17" t="s">
        <v>42</v>
      </c>
      <c r="D31" s="18"/>
      <c r="E31" s="18"/>
      <c r="F31" s="18">
        <f t="shared" si="2"/>
        <v>0</v>
      </c>
      <c r="G31" s="26" t="e">
        <f t="shared" si="3"/>
        <v>#DIV/0!</v>
      </c>
    </row>
    <row r="32" spans="1:7" ht="15.75">
      <c r="A32" s="14" t="s">
        <v>108</v>
      </c>
      <c r="B32" s="16">
        <v>24060600</v>
      </c>
      <c r="C32" s="17" t="s">
        <v>42</v>
      </c>
      <c r="D32" s="18"/>
      <c r="E32" s="18"/>
      <c r="F32" s="18">
        <f t="shared" si="2"/>
        <v>0</v>
      </c>
      <c r="G32" s="26" t="e">
        <f t="shared" si="3"/>
        <v>#DIV/0!</v>
      </c>
    </row>
    <row r="33" spans="1:7" ht="15.75">
      <c r="A33" s="14" t="s">
        <v>51</v>
      </c>
      <c r="B33" s="16">
        <v>30000000</v>
      </c>
      <c r="C33" s="17" t="s">
        <v>20</v>
      </c>
      <c r="D33" s="18">
        <f>D34</f>
        <v>0</v>
      </c>
      <c r="E33" s="18">
        <f>E34</f>
        <v>0</v>
      </c>
      <c r="F33" s="18">
        <f t="shared" si="2"/>
        <v>0</v>
      </c>
      <c r="G33" s="26" t="e">
        <f t="shared" si="3"/>
        <v>#DIV/0!</v>
      </c>
    </row>
    <row r="34" spans="1:7" ht="47.25">
      <c r="A34" s="14" t="s">
        <v>52</v>
      </c>
      <c r="B34" s="16">
        <v>31010200</v>
      </c>
      <c r="C34" s="17" t="s">
        <v>40</v>
      </c>
      <c r="D34" s="18"/>
      <c r="E34" s="18"/>
      <c r="F34" s="18">
        <f t="shared" si="2"/>
        <v>0</v>
      </c>
      <c r="G34" s="26" t="e">
        <f t="shared" si="3"/>
        <v>#DIV/0!</v>
      </c>
    </row>
    <row r="35" spans="1:7" ht="37.5" customHeight="1">
      <c r="A35" s="67" t="s">
        <v>81</v>
      </c>
      <c r="B35" s="68"/>
      <c r="C35" s="68"/>
      <c r="D35" s="18">
        <f>D14+D24+D33</f>
        <v>10234.4</v>
      </c>
      <c r="E35" s="18">
        <f>E14+E24+E33</f>
        <v>10876.699999999999</v>
      </c>
      <c r="F35" s="18">
        <f t="shared" si="2"/>
        <v>642.2999999999993</v>
      </c>
      <c r="G35" s="26">
        <f t="shared" si="3"/>
        <v>106.27589306652074</v>
      </c>
    </row>
    <row r="36" spans="1:7" ht="20.25" customHeight="1">
      <c r="A36" s="14" t="s">
        <v>54</v>
      </c>
      <c r="B36" s="16">
        <v>40000000</v>
      </c>
      <c r="C36" s="17" t="s">
        <v>21</v>
      </c>
      <c r="D36" s="18">
        <f>D37+D40</f>
        <v>0</v>
      </c>
      <c r="E36" s="18">
        <f>E37+E40</f>
        <v>0</v>
      </c>
      <c r="F36" s="18">
        <f t="shared" si="0"/>
        <v>0</v>
      </c>
      <c r="G36" s="26" t="e">
        <f t="shared" si="1"/>
        <v>#DIV/0!</v>
      </c>
    </row>
    <row r="37" spans="1:7" ht="21.75" customHeight="1">
      <c r="A37" s="14" t="s">
        <v>55</v>
      </c>
      <c r="B37" s="16">
        <v>41020000</v>
      </c>
      <c r="C37" s="17" t="s">
        <v>22</v>
      </c>
      <c r="D37" s="18">
        <f>D38+D39</f>
        <v>0</v>
      </c>
      <c r="E37" s="18">
        <f>E38+E39</f>
        <v>0</v>
      </c>
      <c r="F37" s="18">
        <f t="shared" si="0"/>
        <v>0</v>
      </c>
      <c r="G37" s="26" t="e">
        <f t="shared" si="1"/>
        <v>#DIV/0!</v>
      </c>
    </row>
    <row r="38" spans="1:7" ht="47.25">
      <c r="A38" s="14" t="s">
        <v>56</v>
      </c>
      <c r="B38" s="16">
        <v>41020601</v>
      </c>
      <c r="C38" s="17" t="s">
        <v>23</v>
      </c>
      <c r="D38" s="18"/>
      <c r="E38" s="18"/>
      <c r="F38" s="18">
        <f t="shared" si="0"/>
        <v>0</v>
      </c>
      <c r="G38" s="26" t="e">
        <f t="shared" si="1"/>
        <v>#DIV/0!</v>
      </c>
    </row>
    <row r="39" spans="1:7" ht="47.25">
      <c r="A39" s="14" t="s">
        <v>102</v>
      </c>
      <c r="B39" s="16">
        <v>41021201</v>
      </c>
      <c r="C39" s="17" t="s">
        <v>103</v>
      </c>
      <c r="D39" s="18"/>
      <c r="E39" s="18"/>
      <c r="F39" s="18">
        <f>E39-D39</f>
        <v>0</v>
      </c>
      <c r="G39" s="26" t="e">
        <f>E39/D39*100</f>
        <v>#DIV/0!</v>
      </c>
    </row>
    <row r="40" spans="1:7" ht="15.75">
      <c r="A40" s="14" t="s">
        <v>57</v>
      </c>
      <c r="B40" s="16">
        <v>41030000</v>
      </c>
      <c r="C40" s="17" t="s">
        <v>24</v>
      </c>
      <c r="D40" s="18">
        <f>SUM(D41:D49)</f>
        <v>0</v>
      </c>
      <c r="E40" s="18">
        <f>SUM(E41:E49)</f>
        <v>0</v>
      </c>
      <c r="F40" s="18">
        <f t="shared" si="0"/>
        <v>0</v>
      </c>
      <c r="G40" s="26" t="e">
        <f t="shared" si="1"/>
        <v>#DIV/0!</v>
      </c>
    </row>
    <row r="41" spans="1:7" ht="93" customHeight="1">
      <c r="A41" s="14" t="s">
        <v>58</v>
      </c>
      <c r="B41" s="16">
        <v>41030601</v>
      </c>
      <c r="C41" s="17" t="s">
        <v>77</v>
      </c>
      <c r="D41" s="18"/>
      <c r="E41" s="18"/>
      <c r="F41" s="18">
        <f t="shared" si="0"/>
        <v>0</v>
      </c>
      <c r="G41" s="26" t="e">
        <f t="shared" si="1"/>
        <v>#DIV/0!</v>
      </c>
    </row>
    <row r="42" spans="1:7" ht="126" customHeight="1">
      <c r="A42" s="14" t="s">
        <v>59</v>
      </c>
      <c r="B42" s="16">
        <v>41030801</v>
      </c>
      <c r="C42" s="17" t="s">
        <v>78</v>
      </c>
      <c r="D42" s="18"/>
      <c r="E42" s="18"/>
      <c r="F42" s="18">
        <f t="shared" si="0"/>
        <v>0</v>
      </c>
      <c r="G42" s="26" t="e">
        <f t="shared" si="1"/>
        <v>#DIV/0!</v>
      </c>
    </row>
    <row r="43" spans="1:7" ht="283.5">
      <c r="A43" s="14" t="s">
        <v>60</v>
      </c>
      <c r="B43" s="16">
        <v>41030901</v>
      </c>
      <c r="C43" s="17" t="s">
        <v>94</v>
      </c>
      <c r="D43" s="18"/>
      <c r="E43" s="18"/>
      <c r="F43" s="18">
        <f t="shared" si="0"/>
        <v>0</v>
      </c>
      <c r="G43" s="26" t="e">
        <f t="shared" si="1"/>
        <v>#DIV/0!</v>
      </c>
    </row>
    <row r="44" spans="1:7" ht="78.75">
      <c r="A44" s="14" t="s">
        <v>61</v>
      </c>
      <c r="B44" s="16">
        <v>41031001</v>
      </c>
      <c r="C44" s="17" t="s">
        <v>25</v>
      </c>
      <c r="D44" s="18"/>
      <c r="E44" s="18"/>
      <c r="F44" s="18">
        <f t="shared" si="0"/>
        <v>0</v>
      </c>
      <c r="G44" s="26" t="e">
        <f t="shared" si="1"/>
        <v>#DIV/0!</v>
      </c>
    </row>
    <row r="45" spans="1:7" ht="15.75">
      <c r="A45" s="14" t="s">
        <v>62</v>
      </c>
      <c r="B45" s="16">
        <v>41035001</v>
      </c>
      <c r="C45" s="17" t="s">
        <v>112</v>
      </c>
      <c r="D45" s="18"/>
      <c r="E45" s="18"/>
      <c r="F45" s="18">
        <f t="shared" si="0"/>
        <v>0</v>
      </c>
      <c r="G45" s="26" t="e">
        <f t="shared" si="1"/>
        <v>#DIV/0!</v>
      </c>
    </row>
    <row r="46" spans="1:7" ht="47.25">
      <c r="A46" s="14" t="s">
        <v>63</v>
      </c>
      <c r="B46" s="16">
        <v>41035201</v>
      </c>
      <c r="C46" s="17" t="s">
        <v>26</v>
      </c>
      <c r="D46" s="18"/>
      <c r="E46" s="18"/>
      <c r="F46" s="18">
        <f t="shared" si="0"/>
        <v>0</v>
      </c>
      <c r="G46" s="26" t="e">
        <f t="shared" si="1"/>
        <v>#DIV/0!</v>
      </c>
    </row>
    <row r="47" spans="1:7" ht="47.25">
      <c r="A47" s="14" t="s">
        <v>64</v>
      </c>
      <c r="B47" s="16">
        <v>41035601</v>
      </c>
      <c r="C47" s="17" t="s">
        <v>27</v>
      </c>
      <c r="D47" s="18"/>
      <c r="E47" s="18"/>
      <c r="F47" s="18">
        <f t="shared" si="0"/>
        <v>0</v>
      </c>
      <c r="G47" s="26" t="e">
        <f t="shared" si="1"/>
        <v>#DIV/0!</v>
      </c>
    </row>
    <row r="48" spans="1:7" ht="139.5" customHeight="1">
      <c r="A48" s="14" t="s">
        <v>109</v>
      </c>
      <c r="B48" s="16">
        <v>41035801</v>
      </c>
      <c r="C48" s="17" t="s">
        <v>79</v>
      </c>
      <c r="D48" s="18"/>
      <c r="E48" s="18"/>
      <c r="F48" s="18">
        <f t="shared" si="0"/>
        <v>0</v>
      </c>
      <c r="G48" s="26" t="e">
        <f t="shared" si="1"/>
        <v>#DIV/0!</v>
      </c>
    </row>
    <row r="49" spans="1:7" ht="78.75">
      <c r="A49" s="14" t="s">
        <v>111</v>
      </c>
      <c r="B49" s="16">
        <v>41037001</v>
      </c>
      <c r="C49" s="17" t="s">
        <v>110</v>
      </c>
      <c r="D49" s="18"/>
      <c r="E49" s="18"/>
      <c r="F49" s="18">
        <f t="shared" si="0"/>
        <v>0</v>
      </c>
      <c r="G49" s="26" t="e">
        <f t="shared" si="1"/>
        <v>#DIV/0!</v>
      </c>
    </row>
    <row r="50" spans="1:7" ht="37.5" customHeight="1">
      <c r="A50" s="67" t="s">
        <v>80</v>
      </c>
      <c r="B50" s="68"/>
      <c r="C50" s="68"/>
      <c r="D50" s="18">
        <f>D35+D36</f>
        <v>10234.4</v>
      </c>
      <c r="E50" s="18">
        <f>E35+E36</f>
        <v>10876.699999999999</v>
      </c>
      <c r="F50" s="18">
        <f t="shared" si="0"/>
        <v>642.2999999999993</v>
      </c>
      <c r="G50" s="26">
        <f t="shared" si="1"/>
        <v>106.27589306652074</v>
      </c>
    </row>
    <row r="51" spans="1:7" s="6" customFormat="1" ht="24" customHeight="1">
      <c r="A51" s="46" t="s">
        <v>67</v>
      </c>
      <c r="B51" s="70"/>
      <c r="C51" s="70"/>
      <c r="D51" s="70"/>
      <c r="E51" s="70"/>
      <c r="F51" s="70"/>
      <c r="G51" s="70"/>
    </row>
    <row r="52" spans="1:7" ht="15.75">
      <c r="A52" s="14">
        <v>1</v>
      </c>
      <c r="B52" s="16">
        <v>10000000</v>
      </c>
      <c r="C52" s="17" t="s">
        <v>2</v>
      </c>
      <c r="D52" s="18">
        <f>D53+D56+D59</f>
        <v>0</v>
      </c>
      <c r="E52" s="18">
        <f>E53+E56+E59</f>
        <v>0</v>
      </c>
      <c r="F52" s="18">
        <f t="shared" si="0"/>
        <v>0</v>
      </c>
      <c r="G52" s="26" t="e">
        <f aca="true" t="shared" si="4" ref="G52:G73">E52/D52*100</f>
        <v>#DIV/0!</v>
      </c>
    </row>
    <row r="53" spans="1:7" ht="15.75">
      <c r="A53" s="14" t="s">
        <v>32</v>
      </c>
      <c r="B53" s="16">
        <v>12000000</v>
      </c>
      <c r="C53" s="17" t="s">
        <v>4</v>
      </c>
      <c r="D53" s="18">
        <f>D54+D55</f>
        <v>0</v>
      </c>
      <c r="E53" s="18">
        <f>E54+E55</f>
        <v>0</v>
      </c>
      <c r="F53" s="18">
        <f t="shared" si="0"/>
        <v>0</v>
      </c>
      <c r="G53" s="26" t="e">
        <f t="shared" si="4"/>
        <v>#DIV/0!</v>
      </c>
    </row>
    <row r="54" spans="1:7" ht="34.5" customHeight="1">
      <c r="A54" s="14" t="s">
        <v>33</v>
      </c>
      <c r="B54" s="16">
        <v>12020000</v>
      </c>
      <c r="C54" s="17" t="s">
        <v>5</v>
      </c>
      <c r="D54" s="18"/>
      <c r="E54" s="18"/>
      <c r="F54" s="18">
        <f t="shared" si="0"/>
        <v>0</v>
      </c>
      <c r="G54" s="26" t="e">
        <f t="shared" si="4"/>
        <v>#DIV/0!</v>
      </c>
    </row>
    <row r="55" spans="1:7" ht="15.75">
      <c r="A55" s="14" t="s">
        <v>69</v>
      </c>
      <c r="B55" s="16">
        <v>12030000</v>
      </c>
      <c r="C55" s="17" t="s">
        <v>68</v>
      </c>
      <c r="D55" s="18"/>
      <c r="E55" s="18"/>
      <c r="F55" s="18">
        <f t="shared" si="0"/>
        <v>0</v>
      </c>
      <c r="G55" s="26" t="e">
        <f t="shared" si="4"/>
        <v>#DIV/0!</v>
      </c>
    </row>
    <row r="56" spans="1:7" ht="15.75">
      <c r="A56" s="14" t="s">
        <v>35</v>
      </c>
      <c r="B56" s="16">
        <v>18000000</v>
      </c>
      <c r="C56" s="17" t="s">
        <v>8</v>
      </c>
      <c r="D56" s="18">
        <f>D57+D58</f>
        <v>0</v>
      </c>
      <c r="E56" s="18">
        <f>E57+E58</f>
        <v>0</v>
      </c>
      <c r="F56" s="18">
        <f>E56-D56</f>
        <v>0</v>
      </c>
      <c r="G56" s="26" t="e">
        <f t="shared" si="4"/>
        <v>#DIV/0!</v>
      </c>
    </row>
    <row r="57" spans="1:7" ht="85.5" customHeight="1">
      <c r="A57" s="14" t="s">
        <v>70</v>
      </c>
      <c r="B57" s="16">
        <v>18041500</v>
      </c>
      <c r="C57" s="28" t="s">
        <v>72</v>
      </c>
      <c r="D57" s="18"/>
      <c r="E57" s="18"/>
      <c r="F57" s="18">
        <f t="shared" si="0"/>
        <v>0</v>
      </c>
      <c r="G57" s="26" t="e">
        <f t="shared" si="4"/>
        <v>#DIV/0!</v>
      </c>
    </row>
    <row r="58" spans="1:7" ht="15.75">
      <c r="A58" s="14" t="s">
        <v>71</v>
      </c>
      <c r="B58" s="16">
        <v>18050000</v>
      </c>
      <c r="C58" s="17" t="s">
        <v>10</v>
      </c>
      <c r="D58" s="18"/>
      <c r="E58" s="18"/>
      <c r="F58" s="18">
        <f t="shared" si="0"/>
        <v>0</v>
      </c>
      <c r="G58" s="26" t="e">
        <f t="shared" si="4"/>
        <v>#DIV/0!</v>
      </c>
    </row>
    <row r="59" spans="1:7" ht="15.75">
      <c r="A59" s="14" t="s">
        <v>36</v>
      </c>
      <c r="B59" s="16">
        <v>19000000</v>
      </c>
      <c r="C59" s="17" t="s">
        <v>11</v>
      </c>
      <c r="D59" s="18">
        <f>D60+D61</f>
        <v>0</v>
      </c>
      <c r="E59" s="18">
        <f>E60+E61</f>
        <v>0</v>
      </c>
      <c r="F59" s="18">
        <f>E59-D59</f>
        <v>0</v>
      </c>
      <c r="G59" s="26" t="e">
        <f t="shared" si="4"/>
        <v>#DIV/0!</v>
      </c>
    </row>
    <row r="60" spans="1:7" s="7" customFormat="1" ht="15.75">
      <c r="A60" s="14" t="s">
        <v>37</v>
      </c>
      <c r="B60" s="16">
        <v>19010000</v>
      </c>
      <c r="C60" s="17" t="s">
        <v>12</v>
      </c>
      <c r="D60" s="18"/>
      <c r="E60" s="18"/>
      <c r="F60" s="18">
        <f t="shared" si="0"/>
        <v>0</v>
      </c>
      <c r="G60" s="26" t="e">
        <f t="shared" si="4"/>
        <v>#DIV/0!</v>
      </c>
    </row>
    <row r="61" spans="1:7" s="7" customFormat="1" ht="31.5">
      <c r="A61" s="14" t="s">
        <v>73</v>
      </c>
      <c r="B61" s="16">
        <v>19050000</v>
      </c>
      <c r="C61" s="17" t="s">
        <v>13</v>
      </c>
      <c r="D61" s="18"/>
      <c r="E61" s="18"/>
      <c r="F61" s="18">
        <f t="shared" si="0"/>
        <v>0</v>
      </c>
      <c r="G61" s="26" t="e">
        <f t="shared" si="4"/>
        <v>#DIV/0!</v>
      </c>
    </row>
    <row r="62" spans="1:7" ht="15.75">
      <c r="A62" s="14" t="s">
        <v>45</v>
      </c>
      <c r="B62" s="16">
        <v>20000000</v>
      </c>
      <c r="C62" s="17" t="s">
        <v>14</v>
      </c>
      <c r="D62" s="18">
        <f>D63+D64</f>
        <v>0</v>
      </c>
      <c r="E62" s="18">
        <f>E63+E64</f>
        <v>0</v>
      </c>
      <c r="F62" s="18">
        <f t="shared" si="0"/>
        <v>0</v>
      </c>
      <c r="G62" s="26" t="e">
        <f t="shared" si="4"/>
        <v>#DIV/0!</v>
      </c>
    </row>
    <row r="63" spans="1:7" s="7" customFormat="1" ht="31.5">
      <c r="A63" s="14" t="s">
        <v>46</v>
      </c>
      <c r="B63" s="16">
        <v>24170000</v>
      </c>
      <c r="C63" s="17" t="s">
        <v>113</v>
      </c>
      <c r="D63" s="18"/>
      <c r="E63" s="18"/>
      <c r="F63" s="18">
        <f t="shared" si="0"/>
        <v>0</v>
      </c>
      <c r="G63" s="26" t="e">
        <f t="shared" si="4"/>
        <v>#DIV/0!</v>
      </c>
    </row>
    <row r="64" spans="1:7" s="7" customFormat="1" ht="27" customHeight="1">
      <c r="A64" s="14" t="s">
        <v>47</v>
      </c>
      <c r="B64" s="16">
        <v>25000000</v>
      </c>
      <c r="C64" s="17" t="s">
        <v>19</v>
      </c>
      <c r="D64" s="18"/>
      <c r="E64" s="18"/>
      <c r="F64" s="18">
        <f t="shared" si="0"/>
        <v>0</v>
      </c>
      <c r="G64" s="26" t="e">
        <f t="shared" si="4"/>
        <v>#DIV/0!</v>
      </c>
    </row>
    <row r="65" spans="1:7" s="7" customFormat="1" ht="47.25">
      <c r="A65" s="14" t="s">
        <v>51</v>
      </c>
      <c r="B65" s="16">
        <v>31030000</v>
      </c>
      <c r="C65" s="17" t="s">
        <v>97</v>
      </c>
      <c r="D65" s="18"/>
      <c r="E65" s="18"/>
      <c r="F65" s="18">
        <f t="shared" si="0"/>
        <v>0</v>
      </c>
      <c r="G65" s="26" t="e">
        <f t="shared" si="4"/>
        <v>#DIV/0!</v>
      </c>
    </row>
    <row r="66" spans="1:7" ht="66" customHeight="1">
      <c r="A66" s="14" t="s">
        <v>75</v>
      </c>
      <c r="B66" s="16">
        <v>50110000</v>
      </c>
      <c r="C66" s="29" t="s">
        <v>83</v>
      </c>
      <c r="D66" s="18"/>
      <c r="E66" s="18"/>
      <c r="F66" s="18">
        <f t="shared" si="0"/>
        <v>0</v>
      </c>
      <c r="G66" s="26" t="e">
        <f t="shared" si="4"/>
        <v>#DIV/0!</v>
      </c>
    </row>
    <row r="67" spans="1:7" ht="57" customHeight="1">
      <c r="A67" s="67" t="s">
        <v>82</v>
      </c>
      <c r="B67" s="68"/>
      <c r="C67" s="68"/>
      <c r="D67" s="18">
        <f>D52+D62+D66+D65</f>
        <v>0</v>
      </c>
      <c r="E67" s="18">
        <f>E52+E62+E66+E65</f>
        <v>0</v>
      </c>
      <c r="F67" s="18">
        <f t="shared" si="0"/>
        <v>0</v>
      </c>
      <c r="G67" s="26" t="e">
        <f t="shared" si="4"/>
        <v>#DIV/0!</v>
      </c>
    </row>
    <row r="68" spans="1:7" ht="30" customHeight="1">
      <c r="A68" s="14" t="s">
        <v>75</v>
      </c>
      <c r="B68" s="16">
        <v>41030000</v>
      </c>
      <c r="C68" s="17" t="s">
        <v>24</v>
      </c>
      <c r="D68" s="18">
        <f>SUM(D69:D71)</f>
        <v>0</v>
      </c>
      <c r="E68" s="18">
        <f>SUM(E69:E71)</f>
        <v>0</v>
      </c>
      <c r="F68" s="18">
        <f t="shared" si="0"/>
        <v>0</v>
      </c>
      <c r="G68" s="26" t="e">
        <f t="shared" si="4"/>
        <v>#DIV/0!</v>
      </c>
    </row>
    <row r="69" spans="1:7" ht="68.25" customHeight="1">
      <c r="A69" s="14" t="s">
        <v>55</v>
      </c>
      <c r="B69" s="16">
        <v>41034401</v>
      </c>
      <c r="C69" s="17" t="s">
        <v>98</v>
      </c>
      <c r="D69" s="18"/>
      <c r="E69" s="18"/>
      <c r="F69" s="18">
        <f t="shared" si="0"/>
        <v>0</v>
      </c>
      <c r="G69" s="26" t="e">
        <f t="shared" si="4"/>
        <v>#DIV/0!</v>
      </c>
    </row>
    <row r="70" spans="1:7" ht="68.25" customHeight="1">
      <c r="A70" s="14" t="s">
        <v>57</v>
      </c>
      <c r="B70" s="16">
        <v>41035001</v>
      </c>
      <c r="C70" s="17" t="s">
        <v>100</v>
      </c>
      <c r="D70" s="18"/>
      <c r="E70" s="18"/>
      <c r="F70" s="18">
        <f>E70-D70</f>
        <v>0</v>
      </c>
      <c r="G70" s="26" t="e">
        <f t="shared" si="4"/>
        <v>#DIV/0!</v>
      </c>
    </row>
    <row r="71" spans="1:7" ht="72" customHeight="1">
      <c r="A71" s="14" t="s">
        <v>99</v>
      </c>
      <c r="B71" s="16">
        <v>41035101</v>
      </c>
      <c r="C71" s="17" t="s">
        <v>84</v>
      </c>
      <c r="D71" s="18"/>
      <c r="E71" s="18"/>
      <c r="F71" s="18">
        <f>E71-D71</f>
        <v>0</v>
      </c>
      <c r="G71" s="26" t="e">
        <f t="shared" si="4"/>
        <v>#DIV/0!</v>
      </c>
    </row>
    <row r="72" spans="1:7" ht="45.75" customHeight="1">
      <c r="A72" s="67" t="s">
        <v>85</v>
      </c>
      <c r="B72" s="68"/>
      <c r="C72" s="68"/>
      <c r="D72" s="18">
        <f>D67+D68</f>
        <v>0</v>
      </c>
      <c r="E72" s="18">
        <f>E67+E68</f>
        <v>0</v>
      </c>
      <c r="F72" s="18">
        <f t="shared" si="0"/>
        <v>0</v>
      </c>
      <c r="G72" s="26" t="e">
        <f t="shared" si="4"/>
        <v>#DIV/0!</v>
      </c>
    </row>
    <row r="73" spans="1:7" ht="36" customHeight="1">
      <c r="A73" s="67" t="s">
        <v>76</v>
      </c>
      <c r="B73" s="68"/>
      <c r="C73" s="68"/>
      <c r="D73" s="18">
        <f>D50+D72</f>
        <v>10234.4</v>
      </c>
      <c r="E73" s="18">
        <f>E50+E72</f>
        <v>10876.699999999999</v>
      </c>
      <c r="F73" s="18">
        <f t="shared" si="0"/>
        <v>642.2999999999993</v>
      </c>
      <c r="G73" s="26">
        <f t="shared" si="4"/>
        <v>106.27589306652074</v>
      </c>
    </row>
    <row r="74" spans="1:7" ht="16.5">
      <c r="A74" s="24"/>
      <c r="B74" s="19"/>
      <c r="C74" s="19"/>
      <c r="D74" s="20"/>
      <c r="E74" s="20"/>
      <c r="F74" s="20"/>
      <c r="G74" s="21"/>
    </row>
    <row r="75" spans="1:7" ht="64.5" customHeight="1">
      <c r="A75" s="69" t="s">
        <v>89</v>
      </c>
      <c r="B75" s="69"/>
      <c r="C75" s="69"/>
      <c r="D75" s="31"/>
      <c r="E75" s="31"/>
      <c r="F75" s="45" t="s">
        <v>92</v>
      </c>
      <c r="G75" s="45"/>
    </row>
    <row r="76" spans="1:6" ht="12.75">
      <c r="A76" s="25"/>
      <c r="B76" s="8"/>
      <c r="C76" s="8"/>
      <c r="D76" s="9"/>
      <c r="E76" s="9"/>
      <c r="F76" s="9"/>
    </row>
    <row r="77" spans="1:6" ht="12.75">
      <c r="A77" s="25"/>
      <c r="B77" s="8"/>
      <c r="C77" s="8"/>
      <c r="D77" s="9"/>
      <c r="E77" s="9"/>
      <c r="F77" s="9"/>
    </row>
    <row r="78" spans="1:6" ht="12.75">
      <c r="A78" s="25"/>
      <c r="B78" s="8"/>
      <c r="C78" s="8"/>
      <c r="D78" s="9"/>
      <c r="E78" s="9"/>
      <c r="F78" s="9"/>
    </row>
    <row r="79" spans="1:6" ht="12.75">
      <c r="A79" s="25"/>
      <c r="B79" s="8"/>
      <c r="C79" s="8"/>
      <c r="D79" s="9"/>
      <c r="E79" s="9"/>
      <c r="F79" s="9"/>
    </row>
    <row r="80" spans="1:6" ht="12.75">
      <c r="A80" s="25"/>
      <c r="B80" s="8"/>
      <c r="C80" s="8"/>
      <c r="D80" s="9"/>
      <c r="E80" s="9"/>
      <c r="F80" s="9"/>
    </row>
    <row r="81" spans="1:6" ht="12.75">
      <c r="A81" s="25"/>
      <c r="B81" s="8"/>
      <c r="C81" s="8"/>
      <c r="D81" s="9"/>
      <c r="E81" s="9"/>
      <c r="F81" s="9"/>
    </row>
    <row r="82" spans="1:6" ht="12.75">
      <c r="A82" s="25"/>
      <c r="B82" s="8"/>
      <c r="C82" s="8"/>
      <c r="D82" s="9"/>
      <c r="E82" s="9"/>
      <c r="F82" s="9"/>
    </row>
    <row r="83" spans="1:6" ht="12.75">
      <c r="A83" s="25"/>
      <c r="B83" s="8"/>
      <c r="C83" s="8"/>
      <c r="D83" s="9"/>
      <c r="E83" s="9"/>
      <c r="F83" s="9"/>
    </row>
    <row r="84" spans="1:6" ht="12.75">
      <c r="A84" s="25"/>
      <c r="B84" s="8"/>
      <c r="C84" s="8"/>
      <c r="D84" s="9"/>
      <c r="E84" s="9"/>
      <c r="F84" s="9"/>
    </row>
    <row r="85" spans="1:6" ht="12.75">
      <c r="A85" s="25"/>
      <c r="B85" s="8"/>
      <c r="C85" s="8"/>
      <c r="D85" s="9"/>
      <c r="E85" s="9"/>
      <c r="F85" s="9"/>
    </row>
    <row r="86" spans="1:6" ht="12.75">
      <c r="A86" s="25"/>
      <c r="B86" s="8"/>
      <c r="C86" s="8"/>
      <c r="D86" s="9"/>
      <c r="E86" s="9"/>
      <c r="F86" s="9"/>
    </row>
    <row r="87" spans="1:6" ht="12.75">
      <c r="A87" s="25"/>
      <c r="B87" s="8"/>
      <c r="C87" s="8"/>
      <c r="D87" s="9"/>
      <c r="E87" s="9"/>
      <c r="F87" s="9"/>
    </row>
    <row r="88" spans="1:6" ht="12.75">
      <c r="A88" s="25"/>
      <c r="B88" s="8"/>
      <c r="C88" s="8"/>
      <c r="D88" s="9"/>
      <c r="E88" s="9"/>
      <c r="F88" s="9"/>
    </row>
    <row r="89" spans="1:6" ht="12.75">
      <c r="A89" s="25"/>
      <c r="B89" s="8"/>
      <c r="C89" s="8"/>
      <c r="D89" s="9"/>
      <c r="E89" s="9"/>
      <c r="F89" s="9"/>
    </row>
    <row r="90" spans="1:6" ht="12.75">
      <c r="A90" s="25"/>
      <c r="B90" s="8"/>
      <c r="C90" s="8"/>
      <c r="D90" s="9"/>
      <c r="E90" s="9"/>
      <c r="F90" s="9"/>
    </row>
    <row r="91" spans="1:6" ht="12.75">
      <c r="A91" s="25"/>
      <c r="B91" s="8"/>
      <c r="C91" s="8"/>
      <c r="D91" s="9"/>
      <c r="E91" s="9"/>
      <c r="F91" s="9"/>
    </row>
  </sheetData>
  <mergeCells count="21">
    <mergeCell ref="A50:C50"/>
    <mergeCell ref="A51:G51"/>
    <mergeCell ref="A67:C67"/>
    <mergeCell ref="F9:F11"/>
    <mergeCell ref="G9:G11"/>
    <mergeCell ref="A13:G13"/>
    <mergeCell ref="A35:C35"/>
    <mergeCell ref="D1:G1"/>
    <mergeCell ref="D4:G4"/>
    <mergeCell ref="A9:A11"/>
    <mergeCell ref="B5:G5"/>
    <mergeCell ref="A6:G6"/>
    <mergeCell ref="A7:G7"/>
    <mergeCell ref="B9:B11"/>
    <mergeCell ref="C9:C11"/>
    <mergeCell ref="D9:D11"/>
    <mergeCell ref="E9:E11"/>
    <mergeCell ref="A72:C72"/>
    <mergeCell ref="A75:C75"/>
    <mergeCell ref="F75:G75"/>
    <mergeCell ref="A73:C73"/>
  </mergeCells>
  <printOptions horizontalCentered="1"/>
  <pageMargins left="1.5748031496062993" right="0.3937007874015748" top="0.7874015748031497" bottom="0.3937007874015748" header="0.5118110236220472" footer="0.5118110236220472"/>
  <pageSetup fitToHeight="3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7"/>
  <sheetViews>
    <sheetView view="pageBreakPreview" zoomScale="60" workbookViewId="0" topLeftCell="A1">
      <selection activeCell="J16" sqref="J16"/>
    </sheetView>
  </sheetViews>
  <sheetFormatPr defaultColWidth="9.00390625" defaultRowHeight="12.75"/>
  <cols>
    <col min="1" max="1" width="7.25390625" style="27" customWidth="1"/>
    <col min="2" max="2" width="10.00390625" style="0" customWidth="1"/>
    <col min="3" max="3" width="47.875" style="0" customWidth="1"/>
    <col min="4" max="4" width="16.25390625" style="2" customWidth="1"/>
    <col min="5" max="5" width="18.875" style="2" customWidth="1"/>
    <col min="6" max="6" width="14.125" style="2" customWidth="1"/>
    <col min="7" max="7" width="15.00390625" style="4" customWidth="1"/>
  </cols>
  <sheetData>
    <row r="1" spans="2:7" ht="23.25">
      <c r="B1" s="22"/>
      <c r="C1" s="22"/>
      <c r="D1" s="105" t="s">
        <v>95</v>
      </c>
      <c r="E1" s="105"/>
      <c r="F1" s="105"/>
      <c r="G1" s="105"/>
    </row>
    <row r="2" spans="2:7" ht="23.25">
      <c r="B2" s="22"/>
      <c r="C2" s="22"/>
      <c r="D2" s="30" t="s">
        <v>88</v>
      </c>
      <c r="E2" s="30"/>
      <c r="F2" s="30"/>
      <c r="G2" s="30"/>
    </row>
    <row r="3" spans="2:7" ht="23.25">
      <c r="B3" s="22"/>
      <c r="C3" s="22"/>
      <c r="D3" s="30" t="s">
        <v>96</v>
      </c>
      <c r="E3" s="30"/>
      <c r="F3" s="30"/>
      <c r="G3" s="30"/>
    </row>
    <row r="4" spans="2:7" ht="23.25">
      <c r="B4" s="22"/>
      <c r="C4" s="22"/>
      <c r="D4" s="72"/>
      <c r="E4" s="72"/>
      <c r="F4" s="72"/>
      <c r="G4" s="72"/>
    </row>
    <row r="5" spans="1:7" ht="23.25">
      <c r="A5" s="23"/>
      <c r="B5" s="71"/>
      <c r="C5" s="71"/>
      <c r="D5" s="71"/>
      <c r="E5" s="71"/>
      <c r="F5" s="71"/>
      <c r="G5" s="71"/>
    </row>
    <row r="6" spans="1:7" ht="23.25">
      <c r="A6" s="71" t="s">
        <v>86</v>
      </c>
      <c r="B6" s="71"/>
      <c r="C6" s="71"/>
      <c r="D6" s="71"/>
      <c r="E6" s="71"/>
      <c r="F6" s="71"/>
      <c r="G6" s="71"/>
    </row>
    <row r="7" spans="1:7" ht="23.25">
      <c r="A7" s="71" t="s">
        <v>90</v>
      </c>
      <c r="B7" s="71"/>
      <c r="C7" s="71"/>
      <c r="D7" s="71"/>
      <c r="E7" s="71"/>
      <c r="F7" s="71"/>
      <c r="G7" s="71"/>
    </row>
    <row r="8" spans="1:7" ht="15.75">
      <c r="A8" s="23"/>
      <c r="B8" s="10"/>
      <c r="C8" s="10"/>
      <c r="D8" s="11"/>
      <c r="E8" s="11"/>
      <c r="F8" s="11"/>
      <c r="G8" s="12" t="s">
        <v>53</v>
      </c>
    </row>
    <row r="9" spans="1:12" ht="12.75">
      <c r="A9" s="80" t="s">
        <v>31</v>
      </c>
      <c r="B9" s="46" t="s">
        <v>0</v>
      </c>
      <c r="C9" s="46" t="s">
        <v>1</v>
      </c>
      <c r="D9" s="76" t="s">
        <v>101</v>
      </c>
      <c r="E9" s="73" t="s">
        <v>91</v>
      </c>
      <c r="F9" s="73" t="s">
        <v>29</v>
      </c>
      <c r="G9" s="83" t="s">
        <v>30</v>
      </c>
      <c r="H9" s="1"/>
      <c r="I9" s="1"/>
      <c r="J9" s="1"/>
      <c r="K9" s="1"/>
      <c r="L9" s="1"/>
    </row>
    <row r="10" spans="1:12" ht="12.75" customHeight="1">
      <c r="A10" s="81"/>
      <c r="B10" s="46"/>
      <c r="C10" s="46"/>
      <c r="D10" s="76"/>
      <c r="E10" s="74"/>
      <c r="F10" s="74"/>
      <c r="G10" s="83"/>
      <c r="H10" s="1"/>
      <c r="I10" s="1"/>
      <c r="J10" s="1"/>
      <c r="K10" s="1"/>
      <c r="L10" s="1"/>
    </row>
    <row r="11" spans="1:12" ht="57.75" customHeight="1">
      <c r="A11" s="82"/>
      <c r="B11" s="46"/>
      <c r="C11" s="46"/>
      <c r="D11" s="76"/>
      <c r="E11" s="75"/>
      <c r="F11" s="75"/>
      <c r="G11" s="83"/>
      <c r="H11" s="1"/>
      <c r="I11" s="1"/>
      <c r="J11" s="1"/>
      <c r="K11" s="1"/>
      <c r="L11" s="1"/>
    </row>
    <row r="12" spans="1:12" ht="15.75">
      <c r="A12" s="14" t="s">
        <v>65</v>
      </c>
      <c r="B12" s="13">
        <v>2</v>
      </c>
      <c r="C12" s="13">
        <v>3</v>
      </c>
      <c r="D12" s="14">
        <v>4</v>
      </c>
      <c r="E12" s="14">
        <v>5</v>
      </c>
      <c r="F12" s="14">
        <v>6</v>
      </c>
      <c r="G12" s="15">
        <v>7</v>
      </c>
      <c r="H12" s="1"/>
      <c r="I12" s="1"/>
      <c r="J12" s="1"/>
      <c r="K12" s="1"/>
      <c r="L12" s="1"/>
    </row>
    <row r="13" spans="1:12" ht="15.75">
      <c r="A13" s="77" t="s">
        <v>66</v>
      </c>
      <c r="B13" s="78"/>
      <c r="C13" s="78"/>
      <c r="D13" s="78"/>
      <c r="E13" s="78"/>
      <c r="F13" s="78"/>
      <c r="G13" s="79"/>
      <c r="H13" s="1"/>
      <c r="I13" s="1"/>
      <c r="J13" s="1"/>
      <c r="K13" s="1"/>
      <c r="L13" s="1"/>
    </row>
    <row r="14" spans="1:7" ht="25.5" customHeight="1">
      <c r="A14" s="14">
        <v>1</v>
      </c>
      <c r="B14" s="16">
        <v>10000000</v>
      </c>
      <c r="C14" s="17" t="s">
        <v>2</v>
      </c>
      <c r="D14" s="18">
        <f>D15+D16+D17+D19+D20</f>
        <v>29267</v>
      </c>
      <c r="E14" s="18">
        <f>E15+E16+E17+E19+E20</f>
        <v>30540.599999999995</v>
      </c>
      <c r="F14" s="18">
        <f>E14-D14</f>
        <v>1273.599999999995</v>
      </c>
      <c r="G14" s="26">
        <f>E14/D14*100</f>
        <v>104.35165886493319</v>
      </c>
    </row>
    <row r="15" spans="1:7" ht="27" customHeight="1">
      <c r="A15" s="14" t="s">
        <v>32</v>
      </c>
      <c r="B15" s="16">
        <v>11010000</v>
      </c>
      <c r="C15" s="17" t="s">
        <v>3</v>
      </c>
      <c r="D15" s="18">
        <v>25787.3</v>
      </c>
      <c r="E15" s="18">
        <f>26669.3-0.4</f>
        <v>26668.899999999998</v>
      </c>
      <c r="F15" s="18">
        <f aca="true" t="shared" si="0" ref="F15:F69">E15-D15</f>
        <v>881.5999999999985</v>
      </c>
      <c r="G15" s="26">
        <f aca="true" t="shared" si="1" ref="G15:G69">E15/D15*100</f>
        <v>103.41873713029281</v>
      </c>
    </row>
    <row r="16" spans="1:7" ht="36" customHeight="1">
      <c r="A16" s="14" t="s">
        <v>35</v>
      </c>
      <c r="B16" s="16">
        <v>11020201</v>
      </c>
      <c r="C16" s="17" t="s">
        <v>34</v>
      </c>
      <c r="D16" s="18">
        <v>25.7</v>
      </c>
      <c r="E16" s="18">
        <v>168.1</v>
      </c>
      <c r="F16" s="18">
        <f t="shared" si="0"/>
        <v>142.4</v>
      </c>
      <c r="G16" s="26">
        <f t="shared" si="1"/>
        <v>654.0856031128404</v>
      </c>
    </row>
    <row r="17" spans="1:7" ht="35.25" customHeight="1">
      <c r="A17" s="14" t="s">
        <v>36</v>
      </c>
      <c r="B17" s="16">
        <v>13000000</v>
      </c>
      <c r="C17" s="17" t="s">
        <v>6</v>
      </c>
      <c r="D17" s="18">
        <f>D18</f>
        <v>3395.6</v>
      </c>
      <c r="E17" s="18">
        <f>E18</f>
        <v>3638.8</v>
      </c>
      <c r="F17" s="18">
        <f t="shared" si="0"/>
        <v>243.20000000000027</v>
      </c>
      <c r="G17" s="26">
        <f t="shared" si="1"/>
        <v>107.16220991871835</v>
      </c>
    </row>
    <row r="18" spans="1:7" ht="25.5" customHeight="1">
      <c r="A18" s="14" t="s">
        <v>37</v>
      </c>
      <c r="B18" s="16">
        <v>13050000</v>
      </c>
      <c r="C18" s="17" t="s">
        <v>7</v>
      </c>
      <c r="D18" s="18">
        <v>3395.6</v>
      </c>
      <c r="E18" s="18">
        <v>3638.8</v>
      </c>
      <c r="F18" s="18">
        <f t="shared" si="0"/>
        <v>243.20000000000027</v>
      </c>
      <c r="G18" s="26">
        <f t="shared" si="1"/>
        <v>107.16220991871835</v>
      </c>
    </row>
    <row r="19" spans="1:7" s="5" customFormat="1" ht="15.75">
      <c r="A19" s="14" t="s">
        <v>38</v>
      </c>
      <c r="B19" s="16">
        <v>16010200</v>
      </c>
      <c r="C19" s="17" t="s">
        <v>93</v>
      </c>
      <c r="D19" s="18">
        <v>0</v>
      </c>
      <c r="E19" s="18">
        <v>0</v>
      </c>
      <c r="F19" s="18">
        <f t="shared" si="0"/>
        <v>0</v>
      </c>
      <c r="G19" s="26">
        <v>0</v>
      </c>
    </row>
    <row r="20" spans="1:7" ht="23.25" customHeight="1">
      <c r="A20" s="14" t="s">
        <v>39</v>
      </c>
      <c r="B20" s="16">
        <v>18000000</v>
      </c>
      <c r="C20" s="17" t="s">
        <v>8</v>
      </c>
      <c r="D20" s="18">
        <f>D21+D22</f>
        <v>58.4</v>
      </c>
      <c r="E20" s="18">
        <f>E21+E22</f>
        <v>64.8</v>
      </c>
      <c r="F20" s="18">
        <f t="shared" si="0"/>
        <v>6.399999999999999</v>
      </c>
      <c r="G20" s="26">
        <f t="shared" si="1"/>
        <v>110.95890410958904</v>
      </c>
    </row>
    <row r="21" spans="1:7" ht="15.75">
      <c r="A21" s="14" t="s">
        <v>43</v>
      </c>
      <c r="B21" s="16">
        <v>18030000</v>
      </c>
      <c r="C21" s="17" t="s">
        <v>87</v>
      </c>
      <c r="D21" s="18">
        <v>0.4</v>
      </c>
      <c r="E21" s="18">
        <v>1.2</v>
      </c>
      <c r="F21" s="18">
        <f t="shared" si="0"/>
        <v>0.7999999999999999</v>
      </c>
      <c r="G21" s="26">
        <f t="shared" si="1"/>
        <v>299.99999999999994</v>
      </c>
    </row>
    <row r="22" spans="1:7" ht="31.5">
      <c r="A22" s="14" t="s">
        <v>44</v>
      </c>
      <c r="B22" s="16">
        <v>18040000</v>
      </c>
      <c r="C22" s="17" t="s">
        <v>9</v>
      </c>
      <c r="D22" s="18">
        <v>58</v>
      </c>
      <c r="E22" s="18">
        <v>63.6</v>
      </c>
      <c r="F22" s="18">
        <f t="shared" si="0"/>
        <v>5.600000000000001</v>
      </c>
      <c r="G22" s="26">
        <f t="shared" si="1"/>
        <v>109.6551724137931</v>
      </c>
    </row>
    <row r="23" spans="1:7" ht="21.75" customHeight="1">
      <c r="A23" s="14" t="s">
        <v>45</v>
      </c>
      <c r="B23" s="16">
        <v>20000000</v>
      </c>
      <c r="C23" s="17" t="s">
        <v>14</v>
      </c>
      <c r="D23" s="18">
        <f>SUM(D24:D30)</f>
        <v>169.3</v>
      </c>
      <c r="E23" s="18">
        <f>SUM(E24:E30)</f>
        <v>207.8</v>
      </c>
      <c r="F23" s="18">
        <f t="shared" si="0"/>
        <v>38.5</v>
      </c>
      <c r="G23" s="26">
        <f t="shared" si="1"/>
        <v>122.74069698759598</v>
      </c>
    </row>
    <row r="24" spans="1:7" s="3" customFormat="1" ht="21" customHeight="1">
      <c r="A24" s="14" t="s">
        <v>46</v>
      </c>
      <c r="B24" s="16">
        <v>21080500</v>
      </c>
      <c r="C24" s="17" t="s">
        <v>42</v>
      </c>
      <c r="D24" s="18">
        <v>0</v>
      </c>
      <c r="E24" s="18">
        <v>16.2</v>
      </c>
      <c r="F24" s="18">
        <f t="shared" si="0"/>
        <v>16.2</v>
      </c>
      <c r="G24" s="26">
        <v>0</v>
      </c>
    </row>
    <row r="25" spans="1:7" s="3" customFormat="1" ht="89.25" customHeight="1" hidden="1">
      <c r="A25" s="14" t="s">
        <v>47</v>
      </c>
      <c r="B25" s="16">
        <v>21080900</v>
      </c>
      <c r="C25" s="17" t="s">
        <v>41</v>
      </c>
      <c r="D25" s="18">
        <v>0</v>
      </c>
      <c r="E25" s="18">
        <v>0</v>
      </c>
      <c r="F25" s="18">
        <f t="shared" si="0"/>
        <v>0</v>
      </c>
      <c r="G25" s="26" t="e">
        <f t="shared" si="1"/>
        <v>#DIV/0!</v>
      </c>
    </row>
    <row r="26" spans="1:7" ht="25.5" customHeight="1">
      <c r="A26" s="14" t="s">
        <v>47</v>
      </c>
      <c r="B26" s="16">
        <v>21081100</v>
      </c>
      <c r="C26" s="17" t="s">
        <v>15</v>
      </c>
      <c r="D26" s="18">
        <v>3.8</v>
      </c>
      <c r="E26" s="18">
        <v>9</v>
      </c>
      <c r="F26" s="18">
        <f t="shared" si="0"/>
        <v>5.2</v>
      </c>
      <c r="G26" s="26">
        <f t="shared" si="1"/>
        <v>236.84210526315792</v>
      </c>
    </row>
    <row r="27" spans="1:7" ht="47.25">
      <c r="A27" s="14" t="s">
        <v>48</v>
      </c>
      <c r="B27" s="16">
        <v>22010300</v>
      </c>
      <c r="C27" s="17" t="s">
        <v>16</v>
      </c>
      <c r="D27" s="18">
        <v>3</v>
      </c>
      <c r="E27" s="18">
        <v>3.8</v>
      </c>
      <c r="F27" s="18">
        <f t="shared" si="0"/>
        <v>0.7999999999999998</v>
      </c>
      <c r="G27" s="26">
        <f t="shared" si="1"/>
        <v>126.66666666666666</v>
      </c>
    </row>
    <row r="28" spans="1:7" ht="61.5" customHeight="1">
      <c r="A28" s="14" t="s">
        <v>49</v>
      </c>
      <c r="B28" s="16">
        <v>22080400</v>
      </c>
      <c r="C28" s="17" t="s">
        <v>17</v>
      </c>
      <c r="D28" s="18">
        <v>147.4</v>
      </c>
      <c r="E28" s="18">
        <v>156.3</v>
      </c>
      <c r="F28" s="18">
        <f t="shared" si="0"/>
        <v>8.900000000000006</v>
      </c>
      <c r="G28" s="26">
        <f t="shared" si="1"/>
        <v>106.03799185888738</v>
      </c>
    </row>
    <row r="29" spans="1:7" ht="15.75">
      <c r="A29" s="14" t="s">
        <v>49</v>
      </c>
      <c r="B29" s="16">
        <v>22090000</v>
      </c>
      <c r="C29" s="17" t="s">
        <v>18</v>
      </c>
      <c r="D29" s="18">
        <v>15.1</v>
      </c>
      <c r="E29" s="18">
        <v>22</v>
      </c>
      <c r="F29" s="18">
        <f t="shared" si="0"/>
        <v>6.9</v>
      </c>
      <c r="G29" s="26">
        <f t="shared" si="1"/>
        <v>145.6953642384106</v>
      </c>
    </row>
    <row r="30" spans="1:7" ht="15.75">
      <c r="A30" s="14" t="s">
        <v>50</v>
      </c>
      <c r="B30" s="16">
        <v>24060300</v>
      </c>
      <c r="C30" s="17" t="s">
        <v>42</v>
      </c>
      <c r="D30" s="18">
        <v>0</v>
      </c>
      <c r="E30" s="18">
        <v>0.5</v>
      </c>
      <c r="F30" s="18">
        <f t="shared" si="0"/>
        <v>0.5</v>
      </c>
      <c r="G30" s="26">
        <v>0</v>
      </c>
    </row>
    <row r="31" spans="1:7" ht="15.75">
      <c r="A31" s="14" t="s">
        <v>51</v>
      </c>
      <c r="B31" s="16">
        <v>30000000</v>
      </c>
      <c r="C31" s="17" t="s">
        <v>20</v>
      </c>
      <c r="D31" s="18">
        <f>D32</f>
        <v>0</v>
      </c>
      <c r="E31" s="18">
        <f>E32</f>
        <v>0.1</v>
      </c>
      <c r="F31" s="18">
        <f t="shared" si="0"/>
        <v>0.1</v>
      </c>
      <c r="G31" s="26">
        <v>0</v>
      </c>
    </row>
    <row r="32" spans="1:7" ht="47.25">
      <c r="A32" s="14" t="s">
        <v>52</v>
      </c>
      <c r="B32" s="16">
        <v>31010200</v>
      </c>
      <c r="C32" s="17" t="s">
        <v>40</v>
      </c>
      <c r="D32" s="18">
        <v>0</v>
      </c>
      <c r="E32" s="18">
        <v>0.1</v>
      </c>
      <c r="F32" s="18">
        <f t="shared" si="0"/>
        <v>0.1</v>
      </c>
      <c r="G32" s="26">
        <v>0</v>
      </c>
    </row>
    <row r="33" spans="1:7" ht="37.5" customHeight="1">
      <c r="A33" s="67" t="s">
        <v>81</v>
      </c>
      <c r="B33" s="68"/>
      <c r="C33" s="68"/>
      <c r="D33" s="18">
        <f>D14+D23+D31</f>
        <v>29436.3</v>
      </c>
      <c r="E33" s="18">
        <f>E14+E23+E31</f>
        <v>30748.499999999993</v>
      </c>
      <c r="F33" s="18">
        <f t="shared" si="0"/>
        <v>1312.1999999999935</v>
      </c>
      <c r="G33" s="26">
        <f t="shared" si="1"/>
        <v>104.45776133549391</v>
      </c>
    </row>
    <row r="34" spans="1:7" ht="20.25" customHeight="1">
      <c r="A34" s="14" t="s">
        <v>54</v>
      </c>
      <c r="B34" s="16">
        <v>40000000</v>
      </c>
      <c r="C34" s="17" t="s">
        <v>21</v>
      </c>
      <c r="D34" s="18">
        <f>D35+D37</f>
        <v>7163.9</v>
      </c>
      <c r="E34" s="18">
        <f>E35+E37</f>
        <v>6924.400000000001</v>
      </c>
      <c r="F34" s="18">
        <f t="shared" si="0"/>
        <v>-239.4999999999991</v>
      </c>
      <c r="G34" s="26">
        <f t="shared" si="1"/>
        <v>96.65684892307263</v>
      </c>
    </row>
    <row r="35" spans="1:7" ht="21.75" customHeight="1">
      <c r="A35" s="14" t="s">
        <v>55</v>
      </c>
      <c r="B35" s="16">
        <v>41020000</v>
      </c>
      <c r="C35" s="17" t="s">
        <v>22</v>
      </c>
      <c r="D35" s="18">
        <f>D36</f>
        <v>0</v>
      </c>
      <c r="E35" s="18">
        <f>E36</f>
        <v>0</v>
      </c>
      <c r="F35" s="18">
        <f t="shared" si="0"/>
        <v>0</v>
      </c>
      <c r="G35" s="26">
        <v>0</v>
      </c>
    </row>
    <row r="36" spans="1:7" ht="47.25">
      <c r="A36" s="14" t="s">
        <v>56</v>
      </c>
      <c r="B36" s="16">
        <v>41020601</v>
      </c>
      <c r="C36" s="17" t="s">
        <v>23</v>
      </c>
      <c r="D36" s="18">
        <v>0</v>
      </c>
      <c r="E36" s="18">
        <v>0</v>
      </c>
      <c r="F36" s="18">
        <f t="shared" si="0"/>
        <v>0</v>
      </c>
      <c r="G36" s="26">
        <v>0</v>
      </c>
    </row>
    <row r="37" spans="1:7" ht="15.75">
      <c r="A37" s="14" t="s">
        <v>57</v>
      </c>
      <c r="B37" s="16">
        <v>41030000</v>
      </c>
      <c r="C37" s="17" t="s">
        <v>24</v>
      </c>
      <c r="D37" s="18">
        <f>SUM(D38:D45)</f>
        <v>7163.9</v>
      </c>
      <c r="E37" s="18">
        <f>SUM(E38:E45)</f>
        <v>6924.400000000001</v>
      </c>
      <c r="F37" s="18">
        <f t="shared" si="0"/>
        <v>-239.4999999999991</v>
      </c>
      <c r="G37" s="26">
        <f t="shared" si="1"/>
        <v>96.65684892307263</v>
      </c>
    </row>
    <row r="38" spans="1:7" ht="93" customHeight="1">
      <c r="A38" s="14" t="s">
        <v>58</v>
      </c>
      <c r="B38" s="16">
        <v>41030601</v>
      </c>
      <c r="C38" s="17" t="s">
        <v>77</v>
      </c>
      <c r="D38" s="18">
        <v>5639.3</v>
      </c>
      <c r="E38" s="18">
        <v>5639.3</v>
      </c>
      <c r="F38" s="18">
        <f t="shared" si="0"/>
        <v>0</v>
      </c>
      <c r="G38" s="26">
        <f t="shared" si="1"/>
        <v>100</v>
      </c>
    </row>
    <row r="39" spans="1:7" ht="126" customHeight="1">
      <c r="A39" s="14" t="s">
        <v>59</v>
      </c>
      <c r="B39" s="16">
        <v>41030801</v>
      </c>
      <c r="C39" s="17" t="s">
        <v>78</v>
      </c>
      <c r="D39" s="18">
        <v>643.7</v>
      </c>
      <c r="E39" s="18">
        <v>611.6</v>
      </c>
      <c r="F39" s="18">
        <f t="shared" si="0"/>
        <v>-32.10000000000002</v>
      </c>
      <c r="G39" s="26">
        <f t="shared" si="1"/>
        <v>95.01320490911915</v>
      </c>
    </row>
    <row r="40" spans="1:7" ht="283.5">
      <c r="A40" s="14" t="s">
        <v>60</v>
      </c>
      <c r="B40" s="16">
        <v>41030901</v>
      </c>
      <c r="C40" s="17" t="s">
        <v>94</v>
      </c>
      <c r="D40" s="18">
        <v>169.9</v>
      </c>
      <c r="E40" s="18">
        <v>130.6</v>
      </c>
      <c r="F40" s="18">
        <f t="shared" si="0"/>
        <v>-39.30000000000001</v>
      </c>
      <c r="G40" s="26">
        <f t="shared" si="1"/>
        <v>76.8687463213655</v>
      </c>
    </row>
    <row r="41" spans="1:7" ht="78.75">
      <c r="A41" s="14" t="s">
        <v>61</v>
      </c>
      <c r="B41" s="16">
        <v>41031001</v>
      </c>
      <c r="C41" s="17" t="s">
        <v>25</v>
      </c>
      <c r="D41" s="18">
        <v>0.3</v>
      </c>
      <c r="E41" s="18">
        <v>0</v>
      </c>
      <c r="F41" s="18">
        <f t="shared" si="0"/>
        <v>-0.3</v>
      </c>
      <c r="G41" s="26">
        <f t="shared" si="1"/>
        <v>0</v>
      </c>
    </row>
    <row r="42" spans="1:7" ht="47.25">
      <c r="A42" s="14" t="s">
        <v>62</v>
      </c>
      <c r="B42" s="16">
        <v>41035201</v>
      </c>
      <c r="C42" s="17" t="s">
        <v>26</v>
      </c>
      <c r="D42" s="18">
        <v>645</v>
      </c>
      <c r="E42" s="18">
        <v>477.2</v>
      </c>
      <c r="F42" s="18">
        <f t="shared" si="0"/>
        <v>-167.8</v>
      </c>
      <c r="G42" s="26">
        <f t="shared" si="1"/>
        <v>73.98449612403101</v>
      </c>
    </row>
    <row r="43" spans="1:7" ht="47.25">
      <c r="A43" s="14" t="s">
        <v>63</v>
      </c>
      <c r="B43" s="16">
        <v>41035601</v>
      </c>
      <c r="C43" s="17" t="s">
        <v>27</v>
      </c>
      <c r="D43" s="18">
        <v>9.5</v>
      </c>
      <c r="E43" s="18">
        <v>9.5</v>
      </c>
      <c r="F43" s="18">
        <f t="shared" si="0"/>
        <v>0</v>
      </c>
      <c r="G43" s="26">
        <f t="shared" si="1"/>
        <v>100</v>
      </c>
    </row>
    <row r="44" spans="1:7" ht="132" customHeight="1">
      <c r="A44" s="14" t="s">
        <v>64</v>
      </c>
      <c r="B44" s="16">
        <v>41035801</v>
      </c>
      <c r="C44" s="17" t="s">
        <v>79</v>
      </c>
      <c r="D44" s="18">
        <v>56.2</v>
      </c>
      <c r="E44" s="18">
        <v>56.2</v>
      </c>
      <c r="F44" s="18">
        <f t="shared" si="0"/>
        <v>0</v>
      </c>
      <c r="G44" s="26">
        <f t="shared" si="1"/>
        <v>100</v>
      </c>
    </row>
    <row r="45" spans="1:7" ht="78.75" hidden="1">
      <c r="A45" s="14"/>
      <c r="B45" s="16">
        <v>41036300</v>
      </c>
      <c r="C45" s="17" t="s">
        <v>28</v>
      </c>
      <c r="D45" s="18"/>
      <c r="E45" s="18"/>
      <c r="F45" s="18">
        <f t="shared" si="0"/>
        <v>0</v>
      </c>
      <c r="G45" s="26" t="e">
        <f t="shared" si="1"/>
        <v>#DIV/0!</v>
      </c>
    </row>
    <row r="46" spans="1:7" ht="37.5" customHeight="1">
      <c r="A46" s="67" t="s">
        <v>80</v>
      </c>
      <c r="B46" s="68"/>
      <c r="C46" s="68"/>
      <c r="D46" s="18">
        <f>D33+D34</f>
        <v>36600.2</v>
      </c>
      <c r="E46" s="18">
        <f>E33+E34</f>
        <v>37672.899999999994</v>
      </c>
      <c r="F46" s="18">
        <f t="shared" si="0"/>
        <v>1072.699999999997</v>
      </c>
      <c r="G46" s="26">
        <f t="shared" si="1"/>
        <v>102.93085830132075</v>
      </c>
    </row>
    <row r="47" spans="1:7" s="6" customFormat="1" ht="24" customHeight="1">
      <c r="A47" s="46" t="s">
        <v>67</v>
      </c>
      <c r="B47" s="70"/>
      <c r="C47" s="70"/>
      <c r="D47" s="70"/>
      <c r="E47" s="70"/>
      <c r="F47" s="70"/>
      <c r="G47" s="70"/>
    </row>
    <row r="48" spans="1:7" ht="15.75">
      <c r="A48" s="14">
        <v>1</v>
      </c>
      <c r="B48" s="16">
        <v>10000000</v>
      </c>
      <c r="C48" s="17" t="s">
        <v>2</v>
      </c>
      <c r="D48" s="18">
        <f>D49+D52+D55</f>
        <v>501.90000000000003</v>
      </c>
      <c r="E48" s="18">
        <f>E49+E52+E55</f>
        <v>548.4</v>
      </c>
      <c r="F48" s="18">
        <f t="shared" si="0"/>
        <v>46.49999999999994</v>
      </c>
      <c r="G48" s="26">
        <f t="shared" si="1"/>
        <v>109.26479378362221</v>
      </c>
    </row>
    <row r="49" spans="1:7" ht="15.75">
      <c r="A49" s="14" t="s">
        <v>32</v>
      </c>
      <c r="B49" s="16">
        <v>12000000</v>
      </c>
      <c r="C49" s="17" t="s">
        <v>4</v>
      </c>
      <c r="D49" s="18">
        <f>D50+D51</f>
        <v>5.3</v>
      </c>
      <c r="E49" s="18">
        <f>E50+E51</f>
        <v>33.7</v>
      </c>
      <c r="F49" s="18">
        <f t="shared" si="0"/>
        <v>28.400000000000002</v>
      </c>
      <c r="G49" s="26">
        <f t="shared" si="1"/>
        <v>635.8490566037736</v>
      </c>
    </row>
    <row r="50" spans="1:7" ht="34.5" customHeight="1">
      <c r="A50" s="14" t="s">
        <v>33</v>
      </c>
      <c r="B50" s="16">
        <v>12020000</v>
      </c>
      <c r="C50" s="17" t="s">
        <v>5</v>
      </c>
      <c r="D50" s="18">
        <v>0</v>
      </c>
      <c r="E50" s="18">
        <v>30.8</v>
      </c>
      <c r="F50" s="18">
        <f t="shared" si="0"/>
        <v>30.8</v>
      </c>
      <c r="G50" s="26">
        <v>0</v>
      </c>
    </row>
    <row r="51" spans="1:7" ht="15.75">
      <c r="A51" s="14" t="s">
        <v>69</v>
      </c>
      <c r="B51" s="16">
        <v>12030000</v>
      </c>
      <c r="C51" s="17" t="s">
        <v>68</v>
      </c>
      <c r="D51" s="18">
        <v>5.3</v>
      </c>
      <c r="E51" s="18">
        <v>2.9</v>
      </c>
      <c r="F51" s="18">
        <f t="shared" si="0"/>
        <v>-2.4</v>
      </c>
      <c r="G51" s="26">
        <f t="shared" si="1"/>
        <v>54.71698113207547</v>
      </c>
    </row>
    <row r="52" spans="1:7" ht="15.75">
      <c r="A52" s="14" t="s">
        <v>35</v>
      </c>
      <c r="B52" s="16">
        <v>18000000</v>
      </c>
      <c r="C52" s="17" t="s">
        <v>8</v>
      </c>
      <c r="D52" s="18">
        <f>D53+D54</f>
        <v>446.6</v>
      </c>
      <c r="E52" s="18">
        <f>E53+E54</f>
        <v>466.6</v>
      </c>
      <c r="F52" s="18">
        <f>E52-D52</f>
        <v>20</v>
      </c>
      <c r="G52" s="26">
        <f t="shared" si="1"/>
        <v>104.47828034034931</v>
      </c>
    </row>
    <row r="53" spans="1:7" ht="85.5" customHeight="1">
      <c r="A53" s="14" t="s">
        <v>70</v>
      </c>
      <c r="B53" s="16">
        <v>18041500</v>
      </c>
      <c r="C53" s="28" t="s">
        <v>72</v>
      </c>
      <c r="D53" s="18">
        <v>6.3</v>
      </c>
      <c r="E53" s="18">
        <v>14.1</v>
      </c>
      <c r="F53" s="18">
        <f t="shared" si="0"/>
        <v>7.8</v>
      </c>
      <c r="G53" s="26">
        <f t="shared" si="1"/>
        <v>223.80952380952382</v>
      </c>
    </row>
    <row r="54" spans="1:7" ht="15.75">
      <c r="A54" s="14" t="s">
        <v>71</v>
      </c>
      <c r="B54" s="16">
        <v>18050000</v>
      </c>
      <c r="C54" s="17" t="s">
        <v>10</v>
      </c>
      <c r="D54" s="18">
        <v>440.3</v>
      </c>
      <c r="E54" s="18">
        <v>452.5</v>
      </c>
      <c r="F54" s="18">
        <f t="shared" si="0"/>
        <v>12.199999999999989</v>
      </c>
      <c r="G54" s="26">
        <f t="shared" si="1"/>
        <v>102.77083806495571</v>
      </c>
    </row>
    <row r="55" spans="1:7" ht="15.75">
      <c r="A55" s="14" t="s">
        <v>36</v>
      </c>
      <c r="B55" s="16">
        <v>19000000</v>
      </c>
      <c r="C55" s="17" t="s">
        <v>11</v>
      </c>
      <c r="D55" s="18">
        <f>D56+D57</f>
        <v>50</v>
      </c>
      <c r="E55" s="18">
        <f>E56+E57</f>
        <v>48.1</v>
      </c>
      <c r="F55" s="18">
        <f>E55-D55</f>
        <v>-1.8999999999999986</v>
      </c>
      <c r="G55" s="26">
        <f t="shared" si="1"/>
        <v>96.2</v>
      </c>
    </row>
    <row r="56" spans="1:7" s="7" customFormat="1" ht="15.75">
      <c r="A56" s="14" t="s">
        <v>37</v>
      </c>
      <c r="B56" s="16">
        <v>19010000</v>
      </c>
      <c r="C56" s="17" t="s">
        <v>12</v>
      </c>
      <c r="D56" s="18">
        <v>50</v>
      </c>
      <c r="E56" s="18">
        <v>48.1</v>
      </c>
      <c r="F56" s="18">
        <f t="shared" si="0"/>
        <v>-1.8999999999999986</v>
      </c>
      <c r="G56" s="26">
        <f t="shared" si="1"/>
        <v>96.2</v>
      </c>
    </row>
    <row r="57" spans="1:7" s="7" customFormat="1" ht="31.5">
      <c r="A57" s="14" t="s">
        <v>73</v>
      </c>
      <c r="B57" s="16">
        <v>19050000</v>
      </c>
      <c r="C57" s="17" t="s">
        <v>13</v>
      </c>
      <c r="D57" s="18">
        <v>0</v>
      </c>
      <c r="E57" s="18">
        <v>0</v>
      </c>
      <c r="F57" s="18">
        <f t="shared" si="0"/>
        <v>0</v>
      </c>
      <c r="G57" s="26">
        <v>0</v>
      </c>
    </row>
    <row r="58" spans="1:7" ht="15.75">
      <c r="A58" s="14" t="s">
        <v>45</v>
      </c>
      <c r="B58" s="16">
        <v>20000000</v>
      </c>
      <c r="C58" s="17" t="s">
        <v>14</v>
      </c>
      <c r="D58" s="18">
        <f>D59+D60</f>
        <v>942</v>
      </c>
      <c r="E58" s="18">
        <f>E59+E60</f>
        <v>1231.7</v>
      </c>
      <c r="F58" s="18">
        <f t="shared" si="0"/>
        <v>289.70000000000005</v>
      </c>
      <c r="G58" s="26">
        <f t="shared" si="1"/>
        <v>130.75371549893845</v>
      </c>
    </row>
    <row r="59" spans="1:7" s="7" customFormat="1" ht="66" customHeight="1">
      <c r="A59" s="14" t="s">
        <v>46</v>
      </c>
      <c r="B59" s="16">
        <v>24062100</v>
      </c>
      <c r="C59" s="17" t="s">
        <v>74</v>
      </c>
      <c r="D59" s="18">
        <v>0</v>
      </c>
      <c r="E59" s="18">
        <v>0</v>
      </c>
      <c r="F59" s="18">
        <f t="shared" si="0"/>
        <v>0</v>
      </c>
      <c r="G59" s="26">
        <v>0</v>
      </c>
    </row>
    <row r="60" spans="1:7" s="7" customFormat="1" ht="27" customHeight="1">
      <c r="A60" s="14" t="s">
        <v>47</v>
      </c>
      <c r="B60" s="16">
        <v>25000000</v>
      </c>
      <c r="C60" s="17" t="s">
        <v>19</v>
      </c>
      <c r="D60" s="18">
        <v>942</v>
      </c>
      <c r="E60" s="18">
        <v>1231.7</v>
      </c>
      <c r="F60" s="18">
        <f t="shared" si="0"/>
        <v>289.70000000000005</v>
      </c>
      <c r="G60" s="26">
        <f t="shared" si="1"/>
        <v>130.75371549893845</v>
      </c>
    </row>
    <row r="61" spans="1:7" s="7" customFormat="1" ht="47.25">
      <c r="A61" s="14" t="s">
        <v>51</v>
      </c>
      <c r="B61" s="16">
        <v>31030000</v>
      </c>
      <c r="C61" s="17" t="s">
        <v>97</v>
      </c>
      <c r="D61" s="18">
        <v>0</v>
      </c>
      <c r="E61" s="18">
        <v>0.1</v>
      </c>
      <c r="F61" s="18">
        <f t="shared" si="0"/>
        <v>0.1</v>
      </c>
      <c r="G61" s="26">
        <v>0</v>
      </c>
    </row>
    <row r="62" spans="1:7" ht="66" customHeight="1">
      <c r="A62" s="14" t="s">
        <v>75</v>
      </c>
      <c r="B62" s="16">
        <v>50110000</v>
      </c>
      <c r="C62" s="29" t="s">
        <v>83</v>
      </c>
      <c r="D62" s="18">
        <v>0</v>
      </c>
      <c r="E62" s="18">
        <v>5.9</v>
      </c>
      <c r="F62" s="18">
        <f t="shared" si="0"/>
        <v>5.9</v>
      </c>
      <c r="G62" s="26">
        <v>0</v>
      </c>
    </row>
    <row r="63" spans="1:7" ht="57" customHeight="1">
      <c r="A63" s="67" t="s">
        <v>82</v>
      </c>
      <c r="B63" s="68"/>
      <c r="C63" s="68"/>
      <c r="D63" s="18">
        <f>D48+D58+D62+D61</f>
        <v>1443.9</v>
      </c>
      <c r="E63" s="18">
        <f>E48+E58+E62+E61</f>
        <v>1786.1</v>
      </c>
      <c r="F63" s="18">
        <f t="shared" si="0"/>
        <v>342.1999999999998</v>
      </c>
      <c r="G63" s="26">
        <f t="shared" si="1"/>
        <v>123.69970219544288</v>
      </c>
    </row>
    <row r="64" spans="1:7" ht="30" customHeight="1">
      <c r="A64" s="14" t="s">
        <v>75</v>
      </c>
      <c r="B64" s="16">
        <v>41030000</v>
      </c>
      <c r="C64" s="17" t="s">
        <v>24</v>
      </c>
      <c r="D64" s="18">
        <f>D65+D67+D66</f>
        <v>1645.9</v>
      </c>
      <c r="E64" s="18">
        <f>E65+E67+E66</f>
        <v>1534.2</v>
      </c>
      <c r="F64" s="18">
        <f t="shared" si="0"/>
        <v>-111.70000000000005</v>
      </c>
      <c r="G64" s="26">
        <f t="shared" si="1"/>
        <v>93.21343945561699</v>
      </c>
    </row>
    <row r="65" spans="1:7" ht="68.25" customHeight="1">
      <c r="A65" s="14" t="s">
        <v>55</v>
      </c>
      <c r="B65" s="16">
        <v>41034401</v>
      </c>
      <c r="C65" s="17" t="s">
        <v>98</v>
      </c>
      <c r="D65" s="18">
        <v>251.3</v>
      </c>
      <c r="E65" s="18">
        <v>251.3</v>
      </c>
      <c r="F65" s="18">
        <f t="shared" si="0"/>
        <v>0</v>
      </c>
      <c r="G65" s="26">
        <f t="shared" si="1"/>
        <v>100</v>
      </c>
    </row>
    <row r="66" spans="1:7" ht="68.25" customHeight="1">
      <c r="A66" s="14" t="s">
        <v>57</v>
      </c>
      <c r="B66" s="16">
        <v>41035001</v>
      </c>
      <c r="C66" s="17" t="s">
        <v>100</v>
      </c>
      <c r="D66" s="18">
        <v>111.7</v>
      </c>
      <c r="E66" s="18">
        <v>0</v>
      </c>
      <c r="F66" s="18">
        <f>E66-D66</f>
        <v>-111.7</v>
      </c>
      <c r="G66" s="26">
        <f>E66/D66*100</f>
        <v>0</v>
      </c>
    </row>
    <row r="67" spans="1:7" ht="72" customHeight="1">
      <c r="A67" s="14" t="s">
        <v>99</v>
      </c>
      <c r="B67" s="16">
        <v>41035101</v>
      </c>
      <c r="C67" s="17" t="s">
        <v>84</v>
      </c>
      <c r="D67" s="18">
        <v>1282.9</v>
      </c>
      <c r="E67" s="18">
        <v>1282.9</v>
      </c>
      <c r="F67" s="18">
        <f>E67-D67</f>
        <v>0</v>
      </c>
      <c r="G67" s="26">
        <f>E67/D67*100</f>
        <v>100</v>
      </c>
    </row>
    <row r="68" spans="1:7" ht="45.75" customHeight="1">
      <c r="A68" s="67" t="s">
        <v>85</v>
      </c>
      <c r="B68" s="68"/>
      <c r="C68" s="68"/>
      <c r="D68" s="18">
        <f>D63+D64</f>
        <v>3089.8</v>
      </c>
      <c r="E68" s="18">
        <f>E63+E64</f>
        <v>3320.3</v>
      </c>
      <c r="F68" s="18">
        <f t="shared" si="0"/>
        <v>230.5</v>
      </c>
      <c r="G68" s="26">
        <f t="shared" si="1"/>
        <v>107.46002977539</v>
      </c>
    </row>
    <row r="69" spans="1:7" ht="36" customHeight="1">
      <c r="A69" s="67" t="s">
        <v>76</v>
      </c>
      <c r="B69" s="68"/>
      <c r="C69" s="68"/>
      <c r="D69" s="18">
        <f>D46+D68</f>
        <v>39690</v>
      </c>
      <c r="E69" s="18">
        <f>E46+E68</f>
        <v>40993.2</v>
      </c>
      <c r="F69" s="18">
        <f t="shared" si="0"/>
        <v>1303.199999999997</v>
      </c>
      <c r="G69" s="26">
        <f t="shared" si="1"/>
        <v>103.28344671201812</v>
      </c>
    </row>
    <row r="70" spans="1:7" ht="16.5">
      <c r="A70" s="24"/>
      <c r="B70" s="19"/>
      <c r="C70" s="19"/>
      <c r="D70" s="20"/>
      <c r="E70" s="20"/>
      <c r="F70" s="20"/>
      <c r="G70" s="21"/>
    </row>
    <row r="71" spans="1:7" ht="64.5" customHeight="1">
      <c r="A71" s="69" t="s">
        <v>89</v>
      </c>
      <c r="B71" s="69"/>
      <c r="C71" s="69"/>
      <c r="D71" s="31"/>
      <c r="E71" s="31"/>
      <c r="F71" s="45" t="s">
        <v>92</v>
      </c>
      <c r="G71" s="45"/>
    </row>
    <row r="72" spans="1:6" ht="12.75">
      <c r="A72" s="25"/>
      <c r="B72" s="8"/>
      <c r="C72" s="8"/>
      <c r="D72" s="9"/>
      <c r="E72" s="9"/>
      <c r="F72" s="9"/>
    </row>
    <row r="73" spans="1:6" ht="12.75">
      <c r="A73" s="25"/>
      <c r="B73" s="8"/>
      <c r="C73" s="8"/>
      <c r="D73" s="9"/>
      <c r="E73" s="9"/>
      <c r="F73" s="9"/>
    </row>
    <row r="74" spans="1:6" ht="12.75">
      <c r="A74" s="25"/>
      <c r="B74" s="8"/>
      <c r="C74" s="8"/>
      <c r="D74" s="9"/>
      <c r="E74" s="9"/>
      <c r="F74" s="9"/>
    </row>
    <row r="75" spans="1:6" ht="12.75">
      <c r="A75" s="25"/>
      <c r="B75" s="8"/>
      <c r="C75" s="8"/>
      <c r="D75" s="9"/>
      <c r="E75" s="9"/>
      <c r="F75" s="9"/>
    </row>
    <row r="76" spans="1:6" ht="12.75">
      <c r="A76" s="25"/>
      <c r="B76" s="8"/>
      <c r="C76" s="8"/>
      <c r="D76" s="9"/>
      <c r="E76" s="9"/>
      <c r="F76" s="9"/>
    </row>
    <row r="77" spans="1:6" ht="12.75">
      <c r="A77" s="25"/>
      <c r="B77" s="8"/>
      <c r="C77" s="8"/>
      <c r="D77" s="9"/>
      <c r="E77" s="9"/>
      <c r="F77" s="9"/>
    </row>
    <row r="78" spans="1:6" ht="12.75">
      <c r="A78" s="25"/>
      <c r="B78" s="8"/>
      <c r="C78" s="8"/>
      <c r="D78" s="9"/>
      <c r="E78" s="9"/>
      <c r="F78" s="9"/>
    </row>
    <row r="79" spans="1:6" ht="12.75">
      <c r="A79" s="25"/>
      <c r="B79" s="8"/>
      <c r="C79" s="8"/>
      <c r="D79" s="9"/>
      <c r="E79" s="9"/>
      <c r="F79" s="9"/>
    </row>
    <row r="80" spans="1:6" ht="12.75">
      <c r="A80" s="25"/>
      <c r="B80" s="8"/>
      <c r="C80" s="8"/>
      <c r="D80" s="9"/>
      <c r="E80" s="9"/>
      <c r="F80" s="9"/>
    </row>
    <row r="81" spans="1:6" ht="12.75">
      <c r="A81" s="25"/>
      <c r="B81" s="8"/>
      <c r="C81" s="8"/>
      <c r="D81" s="9"/>
      <c r="E81" s="9"/>
      <c r="F81" s="9"/>
    </row>
    <row r="82" spans="1:6" ht="12.75">
      <c r="A82" s="25"/>
      <c r="B82" s="8"/>
      <c r="C82" s="8"/>
      <c r="D82" s="9"/>
      <c r="E82" s="9"/>
      <c r="F82" s="9"/>
    </row>
    <row r="83" spans="1:6" ht="12.75">
      <c r="A83" s="25"/>
      <c r="B83" s="8"/>
      <c r="C83" s="8"/>
      <c r="D83" s="9"/>
      <c r="E83" s="9"/>
      <c r="F83" s="9"/>
    </row>
    <row r="84" spans="1:6" ht="12.75">
      <c r="A84" s="25"/>
      <c r="B84" s="8"/>
      <c r="C84" s="8"/>
      <c r="D84" s="9"/>
      <c r="E84" s="9"/>
      <c r="F84" s="9"/>
    </row>
    <row r="85" spans="1:6" ht="12.75">
      <c r="A85" s="25"/>
      <c r="B85" s="8"/>
      <c r="C85" s="8"/>
      <c r="D85" s="9"/>
      <c r="E85" s="9"/>
      <c r="F85" s="9"/>
    </row>
    <row r="86" spans="1:6" ht="12.75">
      <c r="A86" s="25"/>
      <c r="B86" s="8"/>
      <c r="C86" s="8"/>
      <c r="D86" s="9"/>
      <c r="E86" s="9"/>
      <c r="F86" s="9"/>
    </row>
    <row r="87" spans="1:6" ht="12.75">
      <c r="A87" s="25"/>
      <c r="B87" s="8"/>
      <c r="C87" s="8"/>
      <c r="D87" s="9"/>
      <c r="E87" s="9"/>
      <c r="F87" s="9"/>
    </row>
  </sheetData>
  <mergeCells count="21">
    <mergeCell ref="D1:G1"/>
    <mergeCell ref="A9:A11"/>
    <mergeCell ref="B5:G5"/>
    <mergeCell ref="A6:G6"/>
    <mergeCell ref="A7:G7"/>
    <mergeCell ref="D9:D11"/>
    <mergeCell ref="E9:E11"/>
    <mergeCell ref="D4:G4"/>
    <mergeCell ref="C9:C11"/>
    <mergeCell ref="A13:G13"/>
    <mergeCell ref="G9:G11"/>
    <mergeCell ref="B9:B11"/>
    <mergeCell ref="F9:F11"/>
    <mergeCell ref="A71:C71"/>
    <mergeCell ref="A46:C46"/>
    <mergeCell ref="A47:G47"/>
    <mergeCell ref="A33:C33"/>
    <mergeCell ref="F71:G71"/>
    <mergeCell ref="A68:C68"/>
    <mergeCell ref="A69:C69"/>
    <mergeCell ref="A63:C63"/>
  </mergeCells>
  <printOptions/>
  <pageMargins left="1.5748031496062993" right="0.3937007874015748" top="0.7874015748031497" bottom="0.3937007874015748" header="0.5118110236220472" footer="0.5118110236220472"/>
  <pageSetup fitToHeight="3" horizontalDpi="600" verticalDpi="600" orientation="portrait" paperSize="9" scale="60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2013-07-11T12:05:08Z</cp:lastPrinted>
  <dcterms:created xsi:type="dcterms:W3CDTF">2011-04-11T13:37:59Z</dcterms:created>
  <dcterms:modified xsi:type="dcterms:W3CDTF">2013-07-11T12:09:15Z</dcterms:modified>
  <cp:category/>
  <cp:version/>
  <cp:contentType/>
  <cp:contentStatus/>
</cp:coreProperties>
</file>